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170" windowWidth="12810" windowHeight="10845" activeTab="0"/>
  </bookViews>
  <sheets>
    <sheet name="Лист1" sheetId="1" r:id="rId1"/>
    <sheet name="Лист2" sheetId="2" r:id="rId2"/>
  </sheets>
  <definedNames>
    <definedName name="_xlnm.Print_Titles" localSheetId="0">'Лист1'!$6:$6</definedName>
    <definedName name="_xlnm.Print_Area" localSheetId="0">'Лист1'!$A$3:$T$121</definedName>
  </definedNames>
  <calcPr fullCalcOnLoad="1"/>
</workbook>
</file>

<file path=xl/sharedStrings.xml><?xml version="1.0" encoding="utf-8"?>
<sst xmlns="http://schemas.openxmlformats.org/spreadsheetml/2006/main" count="331" uniqueCount="256">
  <si>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</si>
  <si>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</si>
  <si>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</si>
  <si>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</si>
  <si>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</si>
  <si>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</si>
  <si>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</si>
  <si>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</si>
  <si>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</si>
  <si>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</si>
  <si>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</si>
  <si>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</si>
  <si>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</si>
  <si>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</si>
  <si>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</si>
  <si>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</si>
  <si>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</si>
  <si>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</si>
  <si>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</si>
  <si>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</si>
  <si>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</si>
  <si>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</si>
  <si>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</si>
  <si>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</si>
  <si>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</si>
  <si>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</si>
  <si>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</si>
  <si>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</si>
  <si>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</si>
  <si>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</si>
  <si>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</si>
  <si>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</si>
  <si>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</si>
  <si>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</si>
  <si>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</si>
  <si>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</si>
  <si>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</si>
  <si>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</si>
  <si>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</si>
  <si>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</si>
  <si>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</si>
  <si>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</si>
  <si>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</si>
  <si>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</si>
  <si>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</si>
  <si>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</si>
  <si>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</si>
  <si>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</si>
  <si>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</si>
  <si>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</si>
  <si>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</si>
  <si>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</si>
  <si>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</si>
  <si>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</si>
  <si>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</si>
  <si>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</si>
  <si>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</si>
  <si>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</si>
  <si>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</si>
  <si>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</si>
  <si>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</si>
  <si>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</si>
  <si>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</si>
  <si>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</si>
  <si>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</si>
  <si>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</si>
  <si>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</si>
  <si>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</si>
  <si>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</si>
  <si>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</si>
  <si>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</si>
  <si>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</si>
  <si>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</si>
  <si>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</si>
  <si>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</si>
  <si>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</si>
  <si>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</si>
  <si>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</si>
  <si>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</si>
  <si>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</si>
  <si>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</si>
  <si>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</si>
  <si>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</si>
  <si>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</si>
  <si>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</si>
  <si>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</si>
  <si>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</si>
  <si>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</si>
  <si>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</si>
  <si>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</si>
  <si>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</si>
  <si>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</si>
  <si>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</si>
  <si>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</si>
  <si>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</si>
  <si>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</si>
  <si>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</si>
  <si>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</si>
  <si>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</si>
  <si>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</si>
  <si>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</si>
  <si>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</si>
  <si>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</si>
  <si>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</si>
  <si>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</si>
  <si>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</si>
  <si>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</si>
  <si>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</si>
  <si>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</si>
  <si>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</si>
  <si>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</si>
  <si>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</si>
  <si>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</si>
  <si>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</si>
  <si>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</si>
  <si>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</si>
  <si>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</si>
  <si>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</si>
  <si>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</si>
  <si>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</si>
  <si>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</si>
  <si>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</si>
  <si>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</si>
  <si>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</si>
  <si>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</si>
  <si>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</si>
  <si>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</si>
  <si>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</si>
  <si>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</si>
  <si>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</si>
  <si>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</si>
  <si>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</si>
  <si>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</si>
  <si>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</si>
  <si>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</si>
  <si>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</si>
  <si>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</si>
  <si>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</si>
  <si>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</si>
  <si>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</si>
  <si>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</si>
  <si>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</si>
  <si>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</si>
  <si>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</si>
  <si>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</si>
  <si>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</si>
  <si>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</si>
  <si>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</si>
  <si>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</si>
  <si>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</si>
  <si>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</si>
  <si>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</si>
  <si>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</si>
  <si>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</si>
  <si>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</si>
  <si>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</si>
  <si>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</si>
  <si>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</si>
  <si>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</si>
  <si>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</si>
  <si>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</si>
  <si>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</si>
  <si>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</si>
  <si>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</si>
  <si>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</si>
  <si>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</si>
  <si>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</si>
  <si>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</si>
  <si>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</si>
  <si>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</si>
  <si>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</si>
  <si>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</si>
  <si>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</si>
  <si>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</si>
  <si>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</si>
  <si>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</si>
  <si>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</si>
  <si>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</si>
  <si>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</si>
  <si>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</si>
  <si>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</si>
  <si>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</si>
  <si>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</si>
  <si>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</si>
  <si>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</si>
  <si>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</si>
  <si>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</si>
  <si>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</si>
  <si>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</si>
  <si>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</si>
  <si>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</si>
  <si>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</si>
  <si>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</si>
  <si>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</si>
  <si>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</si>
  <si>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</si>
  <si>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</si>
  <si>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</si>
  <si>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</si>
  <si>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</si>
  <si>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</si>
  <si>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</si>
  <si>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</si>
  <si>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</si>
  <si>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</si>
  <si>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</si>
  <si>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</si>
  <si>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</si>
  <si>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</si>
  <si>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</si>
  <si>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</si>
  <si>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</si>
  <si>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</si>
  <si>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</si>
  <si>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</si>
  <si>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</si>
  <si>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</si>
  <si>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</si>
  <si>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</si>
  <si>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</si>
  <si>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</si>
  <si>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</si>
  <si>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</si>
  <si>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</si>
  <si>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</si>
  <si>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</si>
  <si>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t xml:space="preserve"> 2014 год</t>
  </si>
  <si>
    <t>январь-сентябрь 2014 года</t>
  </si>
  <si>
    <t>январь-сентябрь 2015 года</t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</si>
  <si>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</si>
  <si>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8"/>
        <rFont val="Times New Roman Cyr"/>
        <family val="0"/>
      </rPr>
      <t>- для муниципальных районов</t>
    </r>
  </si>
  <si>
    <r>
      <t xml:space="preserve">   2 </t>
    </r>
    <r>
      <rPr>
        <sz val="18"/>
        <rFont val="Times New Roman Cyr"/>
        <family val="0"/>
      </rPr>
      <t>- по состоянию на 01.01.2015</t>
    </r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</si>
  <si>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</si>
  <si>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</si>
  <si>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</si>
  <si>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 </t>
  </si>
  <si>
    <t>Количество транспортных средств в собственности граждан, зарегистрированных в установленном порядке, состоящих на учете **</t>
  </si>
  <si>
    <t>** - В связи с переводом РЭГ ОГИБДД ОМВД России по городу Югорску нановую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</si>
  <si>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социально-экономического развития МО город Югорск за январь-сентябрь 2016 года</t>
  </si>
  <si>
    <t xml:space="preserve"> 2015 год</t>
  </si>
  <si>
    <t>январь-сентябрь 2016 года</t>
  </si>
  <si>
    <t>Темп роста  января-сентября 2016 года к январю-сентябрю 2015 года, %1</t>
  </si>
  <si>
    <t>Оценка 2016 год</t>
  </si>
  <si>
    <t>Темп роста  2016 года к 2015 году, %1</t>
  </si>
  <si>
    <t>в 5,0 р.</t>
  </si>
  <si>
    <t>в 7,3 р.</t>
  </si>
  <si>
    <t>* - Статистические данные о финансовом состоянии предприятий отсутствуют.</t>
  </si>
  <si>
    <t>Темп роста  января-сентября 2015 года к январю-сентябрю 2014 года, %1</t>
  </si>
  <si>
    <t>в 2,2 р.</t>
  </si>
  <si>
    <t xml:space="preserve"> в 6,1 р.</t>
  </si>
  <si>
    <t>в 4,6 р.</t>
  </si>
  <si>
    <r>
      <t>Темп роста  января-сентября 2014 года к январю-сентябрю 2013 года, %</t>
    </r>
    <r>
      <rPr>
        <vertAlign val="superscript"/>
        <sz val="22"/>
        <rFont val="Times New Roman Cyr"/>
        <family val="0"/>
      </rPr>
      <t>1</t>
    </r>
  </si>
  <si>
    <r>
      <t>Темп роста 2014 года к   2013 году</t>
    </r>
    <r>
      <rPr>
        <vertAlign val="superscript"/>
        <sz val="22"/>
        <rFont val="Times New Roman Cyr"/>
        <family val="1"/>
      </rPr>
      <t>1</t>
    </r>
    <r>
      <rPr>
        <sz val="22"/>
        <rFont val="Times New Roman Cyr"/>
        <family val="1"/>
      </rPr>
      <t>, %</t>
    </r>
    <r>
      <rPr>
        <vertAlign val="superscript"/>
        <sz val="22"/>
        <rFont val="Times New Roman Cyr"/>
        <family val="1"/>
      </rPr>
      <t xml:space="preserve"> </t>
    </r>
  </si>
  <si>
    <r>
      <t>Темп роста 2015 года к 2014 году, %</t>
    </r>
    <r>
      <rPr>
        <vertAlign val="superscript"/>
        <sz val="22"/>
        <rFont val="Times New Roman Cyr"/>
        <family val="0"/>
      </rPr>
      <t>1</t>
    </r>
  </si>
  <si>
    <r>
      <t>Естествен</t>
    </r>
    <r>
      <rPr>
        <sz val="22"/>
        <rFont val="Times New Roman Cyr"/>
        <family val="0"/>
      </rPr>
      <t>ный прирост (убыль)</t>
    </r>
    <r>
      <rPr>
        <sz val="22"/>
        <rFont val="Times New Roman Cyr"/>
        <family val="1"/>
      </rPr>
      <t xml:space="preserve"> населения</t>
    </r>
  </si>
  <si>
    <r>
      <t xml:space="preserve">Ввод </t>
    </r>
    <r>
      <rPr>
        <b/>
        <sz val="22"/>
        <rFont val="Times New Roman Cyr"/>
        <family val="0"/>
      </rPr>
      <t>в действие жилых домов</t>
    </r>
    <r>
      <rPr>
        <b/>
        <sz val="22"/>
        <rFont val="Times New Roman Cyr"/>
        <family val="1"/>
      </rPr>
      <t xml:space="preserve"> и объектов соцкультбыта: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</si>
</sst>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"/>
    <numFmt numFmtId="184" formatCode="#,##0.000"/>
  </numFmts>
  <fonts count="5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vertAlign val="superscript"/>
      <sz val="18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Times New Roman"/>
      <family val="1"/>
    </font>
    <font>
      <vertAlign val="superscript"/>
      <sz val="22"/>
      <name val="Times New Roman Cyr"/>
      <family val="0"/>
    </font>
    <font>
      <sz val="22"/>
      <name val="Arial Cyr"/>
      <family val="0"/>
    </font>
    <font>
      <sz val="22"/>
      <color indexed="8"/>
      <name val="Times New Roman"/>
      <family val="1"/>
    </font>
    <font>
      <sz val="22"/>
      <color indexed="12"/>
      <name val="Times New Roman"/>
      <family val="1"/>
    </font>
    <font>
      <i/>
      <sz val="22"/>
      <name val="Times New Roman"/>
      <family val="1"/>
    </font>
    <font>
      <sz val="22"/>
      <color indexed="10"/>
      <name val="Times New Roman Cyr"/>
      <family val="1"/>
    </font>
    <font>
      <sz val="22"/>
      <color indexed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FF"/>
      <name val="Times New Roman"/>
      <family val="1"/>
    </font>
    <font>
      <sz val="22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vertical="top" wrapText="1"/>
    </xf>
    <xf numFmtId="0" fontId="10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 wrapText="1"/>
    </xf>
    <xf numFmtId="0" fontId="32" fillId="32" borderId="10" xfId="0" applyFont="1" applyFill="1" applyBorder="1" applyAlignment="1" applyProtection="1">
      <alignment horizontal="left" vertical="center" wrapText="1" indent="1"/>
      <protection/>
    </xf>
    <xf numFmtId="0" fontId="32" fillId="32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left" wrapText="1"/>
    </xf>
    <xf numFmtId="0" fontId="36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177" fontId="10" fillId="0" borderId="10" xfId="0" applyNumberFormat="1" applyFont="1" applyBorder="1" applyAlignment="1">
      <alignment horizontal="center" vertical="top"/>
    </xf>
    <xf numFmtId="177" fontId="10" fillId="0" borderId="12" xfId="0" applyNumberFormat="1" applyFont="1" applyBorder="1" applyAlignment="1">
      <alignment horizontal="center" vertical="top"/>
    </xf>
    <xf numFmtId="177" fontId="29" fillId="0" borderId="12" xfId="0" applyNumberFormat="1" applyFont="1" applyBorder="1" applyAlignment="1">
      <alignment horizontal="center" vertical="top" wrapText="1"/>
    </xf>
    <xf numFmtId="177" fontId="29" fillId="0" borderId="12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177" fontId="10" fillId="0" borderId="14" xfId="0" applyNumberFormat="1" applyFont="1" applyBorder="1" applyAlignment="1">
      <alignment horizontal="center" vertical="top"/>
    </xf>
    <xf numFmtId="177" fontId="29" fillId="0" borderId="14" xfId="0" applyNumberFormat="1" applyFont="1" applyBorder="1" applyAlignment="1">
      <alignment horizontal="center" vertical="top" wrapText="1"/>
    </xf>
    <xf numFmtId="1" fontId="29" fillId="0" borderId="14" xfId="0" applyNumberFormat="1" applyFont="1" applyBorder="1" applyAlignment="1">
      <alignment horizontal="center" vertical="top"/>
    </xf>
    <xf numFmtId="177" fontId="29" fillId="0" borderId="14" xfId="0" applyNumberFormat="1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177" fontId="29" fillId="33" borderId="10" xfId="0" applyNumberFormat="1" applyFont="1" applyFill="1" applyBorder="1" applyAlignment="1">
      <alignment horizontal="center" vertical="top"/>
    </xf>
    <xf numFmtId="0" fontId="10" fillId="33" borderId="13" xfId="0" applyFont="1" applyFill="1" applyBorder="1" applyAlignment="1">
      <alignment horizontal="center" vertical="top"/>
    </xf>
    <xf numFmtId="177" fontId="29" fillId="0" borderId="13" xfId="0" applyNumberFormat="1" applyFont="1" applyBorder="1" applyAlignment="1">
      <alignment horizontal="center" vertical="top"/>
    </xf>
    <xf numFmtId="181" fontId="10" fillId="0" borderId="14" xfId="0" applyNumberFormat="1" applyFont="1" applyBorder="1" applyAlignment="1">
      <alignment horizontal="center" vertical="top"/>
    </xf>
    <xf numFmtId="181" fontId="29" fillId="0" borderId="14" xfId="0" applyNumberFormat="1" applyFont="1" applyBorder="1" applyAlignment="1">
      <alignment horizontal="center" vertical="top"/>
    </xf>
    <xf numFmtId="181" fontId="29" fillId="0" borderId="10" xfId="0" applyNumberFormat="1" applyFont="1" applyBorder="1" applyAlignment="1">
      <alignment horizontal="center" vertical="top"/>
    </xf>
    <xf numFmtId="181" fontId="29" fillId="0" borderId="12" xfId="0" applyNumberFormat="1" applyFont="1" applyBorder="1" applyAlignment="1">
      <alignment horizontal="center" vertical="top"/>
    </xf>
    <xf numFmtId="181" fontId="29" fillId="0" borderId="13" xfId="0" applyNumberFormat="1" applyFont="1" applyBorder="1" applyAlignment="1">
      <alignment horizontal="center" vertical="top"/>
    </xf>
    <xf numFmtId="2" fontId="29" fillId="0" borderId="14" xfId="0" applyNumberFormat="1" applyFont="1" applyBorder="1" applyAlignment="1">
      <alignment horizontal="center" vertical="top"/>
    </xf>
    <xf numFmtId="2" fontId="29" fillId="0" borderId="13" xfId="0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1" fontId="10" fillId="33" borderId="12" xfId="0" applyNumberFormat="1" applyFont="1" applyFill="1" applyBorder="1" applyAlignment="1">
      <alignment horizontal="center" vertical="top" wrapText="1"/>
    </xf>
    <xf numFmtId="1" fontId="29" fillId="33" borderId="14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177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77" fontId="10" fillId="0" borderId="10" xfId="0" applyNumberFormat="1" applyFont="1" applyFill="1" applyBorder="1" applyAlignment="1">
      <alignment horizontal="center" vertical="top"/>
    </xf>
    <xf numFmtId="177" fontId="10" fillId="0" borderId="10" xfId="0" applyNumberFormat="1" applyFont="1" applyFill="1" applyBorder="1" applyAlignment="1">
      <alignment vertical="top"/>
    </xf>
    <xf numFmtId="183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/>
    </xf>
    <xf numFmtId="183" fontId="54" fillId="0" borderId="10" xfId="0" applyNumberFormat="1" applyFont="1" applyFill="1" applyBorder="1" applyAlignment="1">
      <alignment horizontal="center" vertical="top" wrapText="1"/>
    </xf>
    <xf numFmtId="177" fontId="29" fillId="0" borderId="10" xfId="0" applyNumberFormat="1" applyFont="1" applyFill="1" applyBorder="1" applyAlignment="1">
      <alignment horizontal="center" vertical="top" wrapText="1"/>
    </xf>
    <xf numFmtId="184" fontId="29" fillId="0" borderId="10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center" vertical="top" wrapText="1"/>
    </xf>
    <xf numFmtId="180" fontId="10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/>
    </xf>
    <xf numFmtId="183" fontId="29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177" fontId="29" fillId="0" borderId="10" xfId="0" applyNumberFormat="1" applyFont="1" applyBorder="1" applyAlignment="1">
      <alignment horizontal="center" vertical="top" wrapText="1"/>
    </xf>
    <xf numFmtId="177" fontId="29" fillId="0" borderId="10" xfId="0" applyNumberFormat="1" applyFont="1" applyBorder="1" applyAlignment="1">
      <alignment horizontal="center" vertical="top"/>
    </xf>
    <xf numFmtId="4" fontId="29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vertical="top"/>
    </xf>
    <xf numFmtId="0" fontId="36" fillId="0" borderId="10" xfId="0" applyFont="1" applyBorder="1" applyAlignment="1">
      <alignment vertical="top"/>
    </xf>
    <xf numFmtId="177" fontId="29" fillId="33" borderId="12" xfId="0" applyNumberFormat="1" applyFont="1" applyFill="1" applyBorder="1" applyAlignment="1">
      <alignment horizontal="center" vertical="top"/>
    </xf>
    <xf numFmtId="177" fontId="29" fillId="33" borderId="14" xfId="0" applyNumberFormat="1" applyFont="1" applyFill="1" applyBorder="1" applyAlignment="1">
      <alignment horizontal="center" vertical="top"/>
    </xf>
    <xf numFmtId="177" fontId="10" fillId="34" borderId="10" xfId="0" applyNumberFormat="1" applyFont="1" applyFill="1" applyBorder="1" applyAlignment="1">
      <alignment horizontal="center" vertical="top"/>
    </xf>
    <xf numFmtId="177" fontId="10" fillId="0" borderId="13" xfId="0" applyNumberFormat="1" applyFont="1" applyBorder="1" applyAlignment="1">
      <alignment horizontal="center" vertical="top"/>
    </xf>
    <xf numFmtId="177" fontId="10" fillId="0" borderId="14" xfId="0" applyNumberFormat="1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/>
    </xf>
    <xf numFmtId="0" fontId="29" fillId="33" borderId="14" xfId="0" applyFont="1" applyFill="1" applyBorder="1" applyAlignment="1">
      <alignment horizontal="center" vertical="top" wrapText="1"/>
    </xf>
    <xf numFmtId="4" fontId="29" fillId="0" borderId="13" xfId="0" applyNumberFormat="1" applyFont="1" applyBorder="1" applyAlignment="1">
      <alignment horizontal="center" vertical="top"/>
    </xf>
    <xf numFmtId="177" fontId="10" fillId="0" borderId="0" xfId="0" applyNumberFormat="1" applyFont="1" applyAlignment="1">
      <alignment horizontal="center" vertical="top"/>
    </xf>
    <xf numFmtId="177" fontId="10" fillId="0" borderId="10" xfId="53" applyNumberFormat="1" applyFont="1" applyBorder="1" applyAlignment="1">
      <alignment horizontal="center" vertical="top"/>
      <protection/>
    </xf>
    <xf numFmtId="177" fontId="10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33"/>
  <sheetViews>
    <sheetView showGridLines="0" tabSelected="1" zoomScale="50" zoomScaleNormal="50" zoomScaleSheetLayoutView="50" zoomScalePageLayoutView="50" workbookViewId="0" topLeftCell="A4">
      <pane xSplit="3" ySplit="3" topLeftCell="D7" activePane="bottomRight" state="frozen"/>
      <selection pane="topLeft" activeCell="A4" sqref="A4"/>
      <selection pane="topRight" activeCell="D4" sqref="D4"/>
      <selection pane="bottomLeft" activeCell="A7" sqref="A7"/>
      <selection pane="bottomRight" activeCell="E10" sqref="E10"/>
    </sheetView>
  </sheetViews>
  <sheetFormatPr defaultColWidth="9.00390625" defaultRowHeight="12.75"/>
  <cols>
    <col min="1" max="1" width="11.75390625" style="1" customWidth="1"/>
    <col min="2" max="2" width="61.25390625" style="1" customWidth="1"/>
    <col min="3" max="3" width="27.00390625" style="1" customWidth="1"/>
    <col min="4" max="4" width="21.25390625" style="6" customWidth="1"/>
    <col min="5" max="5" width="25.875" style="6" customWidth="1"/>
    <col min="6" max="6" width="20.375" style="6" customWidth="1"/>
    <col min="7" max="7" width="22.625" style="6" customWidth="1"/>
    <col min="8" max="8" width="26.375" style="6" customWidth="1"/>
    <col min="9" max="9" width="26.75390625" style="6" customWidth="1"/>
    <col min="10" max="10" width="25.75390625" style="6" customWidth="1"/>
    <col min="11" max="11" width="28.625" style="6" customWidth="1"/>
    <col min="12" max="12" width="22.25390625" style="1" customWidth="1"/>
    <col min="13" max="13" width="22.00390625" style="1" customWidth="1"/>
    <col min="14" max="14" width="24.00390625" style="1" customWidth="1"/>
    <col min="15" max="15" width="26.875" style="1" customWidth="1"/>
    <col min="16" max="16384" width="9.125" style="1" customWidth="1"/>
  </cols>
  <sheetData>
    <row r="2" ht="18" customHeight="1"/>
    <row r="3" spans="1:15" s="2" customFormat="1" ht="20.25" customHeight="1">
      <c r="A3" s="10" t="s">
        <v>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24.75" customHeight="1">
      <c r="A4" s="11" t="s">
        <v>238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1" s="12" customFormat="1" ht="37.5" customHeight="1">
      <c r="B5" s="8"/>
      <c r="C5" s="8"/>
      <c r="D5" s="13"/>
      <c r="E5" s="13"/>
      <c r="F5" s="13"/>
      <c r="G5" s="13"/>
      <c r="H5" s="13"/>
      <c r="I5" s="13"/>
      <c r="J5" s="13"/>
      <c r="K5" s="13"/>
    </row>
    <row r="6" spans="1:15" s="12" customFormat="1" ht="245.25" customHeight="1">
      <c r="A6" s="14" t="s">
        <v>101</v>
      </c>
      <c r="B6" s="15" t="s">
        <v>0</v>
      </c>
      <c r="C6" s="15" t="s">
        <v>78</v>
      </c>
      <c r="D6" s="16" t="s">
        <v>227</v>
      </c>
      <c r="E6" s="16" t="s">
        <v>251</v>
      </c>
      <c r="F6" s="16" t="s">
        <v>226</v>
      </c>
      <c r="G6" s="16" t="s">
        <v>252</v>
      </c>
      <c r="H6" s="16" t="s">
        <v>228</v>
      </c>
      <c r="I6" s="16" t="s">
        <v>247</v>
      </c>
      <c r="J6" s="16" t="s">
        <v>239</v>
      </c>
      <c r="K6" s="16" t="s">
        <v>253</v>
      </c>
      <c r="L6" s="16" t="s">
        <v>240</v>
      </c>
      <c r="M6" s="16" t="s">
        <v>241</v>
      </c>
      <c r="N6" s="16" t="s">
        <v>242</v>
      </c>
      <c r="O6" s="16" t="s">
        <v>243</v>
      </c>
    </row>
    <row r="7" spans="1:15" s="12" customFormat="1" ht="46.5" customHeight="1">
      <c r="A7" s="56" t="s">
        <v>102</v>
      </c>
      <c r="B7" s="17" t="s">
        <v>68</v>
      </c>
      <c r="C7" s="18"/>
      <c r="D7" s="16"/>
      <c r="E7" s="16"/>
      <c r="F7" s="16"/>
      <c r="G7" s="19"/>
      <c r="H7" s="16"/>
      <c r="I7" s="16"/>
      <c r="J7" s="16"/>
      <c r="K7" s="16"/>
      <c r="L7" s="20"/>
      <c r="M7" s="20"/>
      <c r="N7" s="20"/>
      <c r="O7" s="20"/>
    </row>
    <row r="8" spans="1:15" s="12" customFormat="1" ht="56.25" customHeight="1">
      <c r="A8" s="57" t="s">
        <v>104</v>
      </c>
      <c r="B8" s="21" t="s">
        <v>220</v>
      </c>
      <c r="C8" s="22" t="s">
        <v>1</v>
      </c>
      <c r="D8" s="60">
        <v>36</v>
      </c>
      <c r="E8" s="61">
        <v>101.4</v>
      </c>
      <c r="F8" s="61">
        <v>36.1</v>
      </c>
      <c r="G8" s="62">
        <v>101.5</v>
      </c>
      <c r="H8" s="63">
        <v>36.5</v>
      </c>
      <c r="I8" s="63">
        <v>101.4</v>
      </c>
      <c r="J8" s="64">
        <v>36.5</v>
      </c>
      <c r="K8" s="62">
        <v>101.1</v>
      </c>
      <c r="L8" s="63">
        <v>36.9</v>
      </c>
      <c r="M8" s="63">
        <v>101.1</v>
      </c>
      <c r="N8" s="63">
        <v>37</v>
      </c>
      <c r="O8" s="63">
        <v>101.4</v>
      </c>
    </row>
    <row r="9" spans="1:15" s="12" customFormat="1" ht="63.75" customHeight="1">
      <c r="A9" s="57" t="s">
        <v>105</v>
      </c>
      <c r="B9" s="23" t="s">
        <v>254</v>
      </c>
      <c r="C9" s="22" t="s">
        <v>80</v>
      </c>
      <c r="D9" s="65">
        <v>257</v>
      </c>
      <c r="E9" s="66">
        <v>98.8</v>
      </c>
      <c r="F9" s="66">
        <v>321</v>
      </c>
      <c r="G9" s="67">
        <v>91.5</v>
      </c>
      <c r="H9" s="68">
        <v>214</v>
      </c>
      <c r="I9" s="69">
        <v>83.3</v>
      </c>
      <c r="J9" s="70">
        <v>289</v>
      </c>
      <c r="K9" s="67">
        <v>90</v>
      </c>
      <c r="L9" s="68">
        <v>302</v>
      </c>
      <c r="M9" s="69">
        <v>141.1</v>
      </c>
      <c r="N9" s="68">
        <v>330</v>
      </c>
      <c r="O9" s="69">
        <v>114.2</v>
      </c>
    </row>
    <row r="10" spans="1:15" s="12" customFormat="1" ht="60.75" customHeight="1">
      <c r="A10" s="57" t="s">
        <v>106</v>
      </c>
      <c r="B10" s="23" t="s">
        <v>66</v>
      </c>
      <c r="C10" s="22" t="s">
        <v>80</v>
      </c>
      <c r="D10" s="65">
        <v>90</v>
      </c>
      <c r="E10" s="66">
        <v>43.7</v>
      </c>
      <c r="F10" s="66">
        <v>172</v>
      </c>
      <c r="G10" s="67">
        <v>94</v>
      </c>
      <c r="H10" s="68">
        <v>194</v>
      </c>
      <c r="I10" s="69">
        <v>215.6</v>
      </c>
      <c r="J10" s="70">
        <v>123</v>
      </c>
      <c r="K10" s="67">
        <v>71.5</v>
      </c>
      <c r="L10" s="68">
        <v>16</v>
      </c>
      <c r="M10" s="69">
        <v>8.2</v>
      </c>
      <c r="N10" s="68">
        <v>164</v>
      </c>
      <c r="O10" s="69">
        <v>133.3</v>
      </c>
    </row>
    <row r="11" spans="1:15" s="12" customFormat="1" ht="30.75" customHeight="1">
      <c r="A11" s="56" t="s">
        <v>103</v>
      </c>
      <c r="B11" s="24" t="s">
        <v>69</v>
      </c>
      <c r="C11" s="25"/>
      <c r="D11" s="45"/>
      <c r="E11" s="45"/>
      <c r="F11" s="45"/>
      <c r="G11" s="45"/>
      <c r="H11" s="45"/>
      <c r="I11" s="45"/>
      <c r="J11" s="45"/>
      <c r="K11" s="45"/>
      <c r="L11" s="71"/>
      <c r="M11" s="71"/>
      <c r="N11" s="71"/>
      <c r="O11" s="71"/>
    </row>
    <row r="12" spans="1:15" s="12" customFormat="1" ht="121.5" customHeight="1">
      <c r="A12" s="57" t="s">
        <v>107</v>
      </c>
      <c r="B12" s="21" t="s">
        <v>53</v>
      </c>
      <c r="C12" s="26" t="s">
        <v>1</v>
      </c>
      <c r="D12" s="72">
        <v>14.9</v>
      </c>
      <c r="E12" s="61">
        <v>92</v>
      </c>
      <c r="F12" s="61">
        <v>15.1</v>
      </c>
      <c r="G12" s="62">
        <v>96.2</v>
      </c>
      <c r="H12" s="63">
        <v>16.5</v>
      </c>
      <c r="I12" s="63">
        <v>110.7</v>
      </c>
      <c r="J12" s="64">
        <v>16.1</v>
      </c>
      <c r="K12" s="62">
        <v>106.6</v>
      </c>
      <c r="L12" s="73">
        <v>16.9</v>
      </c>
      <c r="M12" s="63">
        <v>102.4</v>
      </c>
      <c r="N12" s="63">
        <v>17</v>
      </c>
      <c r="O12" s="63">
        <v>105.6</v>
      </c>
    </row>
    <row r="13" spans="1:15" s="12" customFormat="1" ht="178.5" customHeight="1">
      <c r="A13" s="57" t="s">
        <v>108</v>
      </c>
      <c r="B13" s="21" t="s">
        <v>54</v>
      </c>
      <c r="C13" s="26" t="s">
        <v>1</v>
      </c>
      <c r="D13" s="74">
        <v>12.8</v>
      </c>
      <c r="E13" s="66">
        <v>94.8</v>
      </c>
      <c r="F13" s="66">
        <v>12.9</v>
      </c>
      <c r="G13" s="67">
        <v>95.6</v>
      </c>
      <c r="H13" s="69">
        <v>13.1</v>
      </c>
      <c r="I13" s="69">
        <v>102.3</v>
      </c>
      <c r="J13" s="70">
        <v>13.5</v>
      </c>
      <c r="K13" s="67">
        <v>104.7</v>
      </c>
      <c r="L13" s="75">
        <v>13.3</v>
      </c>
      <c r="M13" s="69">
        <v>101.5</v>
      </c>
      <c r="N13" s="69">
        <v>13.5</v>
      </c>
      <c r="O13" s="69">
        <v>100</v>
      </c>
    </row>
    <row r="14" spans="1:15" s="12" customFormat="1" ht="156" customHeight="1">
      <c r="A14" s="57" t="s">
        <v>109</v>
      </c>
      <c r="B14" s="21" t="s">
        <v>87</v>
      </c>
      <c r="C14" s="26" t="s">
        <v>1</v>
      </c>
      <c r="D14" s="74">
        <v>1.166</v>
      </c>
      <c r="E14" s="66">
        <v>100.5</v>
      </c>
      <c r="F14" s="76">
        <v>1.443</v>
      </c>
      <c r="G14" s="67">
        <v>101.7</v>
      </c>
      <c r="H14" s="77">
        <v>1.224</v>
      </c>
      <c r="I14" s="69">
        <v>105</v>
      </c>
      <c r="J14" s="70">
        <v>1.527</v>
      </c>
      <c r="K14" s="67">
        <v>105.8</v>
      </c>
      <c r="L14" s="78">
        <v>1.48</v>
      </c>
      <c r="M14" s="63">
        <v>120.9</v>
      </c>
      <c r="N14" s="79">
        <v>1.554</v>
      </c>
      <c r="O14" s="63">
        <v>101.8</v>
      </c>
    </row>
    <row r="15" spans="1:15" s="12" customFormat="1" ht="89.25" customHeight="1">
      <c r="A15" s="57" t="s">
        <v>110</v>
      </c>
      <c r="B15" s="21" t="s">
        <v>86</v>
      </c>
      <c r="C15" s="26" t="s">
        <v>1</v>
      </c>
      <c r="D15" s="74">
        <v>0.144</v>
      </c>
      <c r="E15" s="66">
        <v>69</v>
      </c>
      <c r="F15" s="76">
        <v>0.171</v>
      </c>
      <c r="G15" s="67">
        <v>78.8</v>
      </c>
      <c r="H15" s="77">
        <v>0.21</v>
      </c>
      <c r="I15" s="69">
        <v>145.8</v>
      </c>
      <c r="J15" s="70">
        <v>0.241</v>
      </c>
      <c r="K15" s="67">
        <v>140.9</v>
      </c>
      <c r="L15" s="80">
        <v>0.258</v>
      </c>
      <c r="M15" s="69">
        <v>122.9</v>
      </c>
      <c r="N15" s="77">
        <v>0.185</v>
      </c>
      <c r="O15" s="69">
        <v>76.8</v>
      </c>
    </row>
    <row r="16" spans="1:15" s="12" customFormat="1" ht="87.75" customHeight="1">
      <c r="A16" s="57" t="s">
        <v>111</v>
      </c>
      <c r="B16" s="21" t="s">
        <v>193</v>
      </c>
      <c r="C16" s="26" t="s">
        <v>7</v>
      </c>
      <c r="D16" s="74">
        <v>0.6</v>
      </c>
      <c r="E16" s="66"/>
      <c r="F16" s="70">
        <v>0.7</v>
      </c>
      <c r="G16" s="67"/>
      <c r="H16" s="81">
        <v>0.8</v>
      </c>
      <c r="I16" s="69"/>
      <c r="J16" s="70">
        <v>0.9</v>
      </c>
      <c r="K16" s="67"/>
      <c r="L16" s="82">
        <v>0.99</v>
      </c>
      <c r="M16" s="69"/>
      <c r="N16" s="81">
        <v>0.7</v>
      </c>
      <c r="O16" s="69"/>
    </row>
    <row r="17" spans="1:15" s="12" customFormat="1" ht="55.5" customHeight="1">
      <c r="A17" s="57" t="s">
        <v>197</v>
      </c>
      <c r="B17" s="21" t="s">
        <v>194</v>
      </c>
      <c r="C17" s="26" t="s">
        <v>49</v>
      </c>
      <c r="D17" s="83">
        <v>670</v>
      </c>
      <c r="E17" s="84">
        <v>106.6</v>
      </c>
      <c r="F17" s="84">
        <v>808</v>
      </c>
      <c r="G17" s="84">
        <v>118</v>
      </c>
      <c r="H17" s="84">
        <v>572</v>
      </c>
      <c r="I17" s="63">
        <v>85.4</v>
      </c>
      <c r="J17" s="84">
        <v>636</v>
      </c>
      <c r="K17" s="62">
        <v>78.7</v>
      </c>
      <c r="L17" s="85">
        <v>666</v>
      </c>
      <c r="M17" s="63">
        <v>116.4</v>
      </c>
      <c r="N17" s="84">
        <v>675</v>
      </c>
      <c r="O17" s="63">
        <v>106.1</v>
      </c>
    </row>
    <row r="18" spans="1:15" s="12" customFormat="1" ht="33.75" customHeight="1">
      <c r="A18" s="57" t="s">
        <v>198</v>
      </c>
      <c r="B18" s="21" t="s">
        <v>195</v>
      </c>
      <c r="C18" s="26"/>
      <c r="D18" s="74">
        <v>177</v>
      </c>
      <c r="E18" s="66">
        <v>96.2</v>
      </c>
      <c r="F18" s="70">
        <v>273</v>
      </c>
      <c r="G18" s="67">
        <v>121.9</v>
      </c>
      <c r="H18" s="68">
        <v>136</v>
      </c>
      <c r="I18" s="69">
        <v>76.8</v>
      </c>
      <c r="J18" s="70">
        <v>176</v>
      </c>
      <c r="K18" s="67">
        <v>64.5</v>
      </c>
      <c r="L18" s="86">
        <v>119</v>
      </c>
      <c r="M18" s="69">
        <v>87.5</v>
      </c>
      <c r="N18" s="68">
        <v>125</v>
      </c>
      <c r="O18" s="69">
        <v>71</v>
      </c>
    </row>
    <row r="19" spans="1:16" s="12" customFormat="1" ht="33.75" customHeight="1">
      <c r="A19" s="57" t="s">
        <v>199</v>
      </c>
      <c r="B19" s="21" t="s">
        <v>196</v>
      </c>
      <c r="C19" s="26"/>
      <c r="D19" s="74">
        <v>493</v>
      </c>
      <c r="E19" s="66">
        <v>110.9</v>
      </c>
      <c r="F19" s="70">
        <v>535</v>
      </c>
      <c r="G19" s="67">
        <v>116.1</v>
      </c>
      <c r="H19" s="68">
        <v>436</v>
      </c>
      <c r="I19" s="69">
        <v>88.4</v>
      </c>
      <c r="J19" s="70">
        <v>460</v>
      </c>
      <c r="K19" s="67">
        <v>86</v>
      </c>
      <c r="L19" s="86">
        <v>547</v>
      </c>
      <c r="M19" s="69">
        <v>125.5</v>
      </c>
      <c r="N19" s="68">
        <v>550</v>
      </c>
      <c r="O19" s="69">
        <v>119.6</v>
      </c>
      <c r="P19" s="27"/>
    </row>
    <row r="20" spans="1:16" s="31" customFormat="1" ht="162" customHeight="1">
      <c r="A20" s="58" t="s">
        <v>112</v>
      </c>
      <c r="B20" s="28" t="s">
        <v>72</v>
      </c>
      <c r="C20" s="29"/>
      <c r="D20" s="45"/>
      <c r="E20" s="45"/>
      <c r="F20" s="45"/>
      <c r="G20" s="45"/>
      <c r="H20" s="45"/>
      <c r="I20" s="45"/>
      <c r="J20" s="45"/>
      <c r="K20" s="45"/>
      <c r="L20" s="87"/>
      <c r="M20" s="87"/>
      <c r="N20" s="87"/>
      <c r="O20" s="87"/>
      <c r="P20" s="30"/>
    </row>
    <row r="21" spans="1:16" s="12" customFormat="1" ht="72.75" customHeight="1">
      <c r="A21" s="57"/>
      <c r="B21" s="23" t="s">
        <v>2</v>
      </c>
      <c r="C21" s="22" t="s">
        <v>3</v>
      </c>
      <c r="D21" s="88">
        <f>D25+D27</f>
        <v>649</v>
      </c>
      <c r="E21" s="45"/>
      <c r="F21" s="45">
        <f>F25+F27</f>
        <v>749.4000000000001</v>
      </c>
      <c r="G21" s="45"/>
      <c r="H21" s="88">
        <f>H25+H27</f>
        <v>671.5999999999999</v>
      </c>
      <c r="I21" s="45"/>
      <c r="J21" s="45">
        <f>J25+J27</f>
        <v>1057.2</v>
      </c>
      <c r="K21" s="45"/>
      <c r="L21" s="60">
        <f>L25+L27</f>
        <v>757.5</v>
      </c>
      <c r="M21" s="71"/>
      <c r="N21" s="60">
        <f>N25+N27</f>
        <v>1135</v>
      </c>
      <c r="O21" s="89"/>
      <c r="P21" s="27"/>
    </row>
    <row r="22" spans="1:16" s="12" customFormat="1" ht="63.75" customHeight="1">
      <c r="A22" s="57" t="s">
        <v>113</v>
      </c>
      <c r="B22" s="23" t="s">
        <v>56</v>
      </c>
      <c r="C22" s="22" t="s">
        <v>57</v>
      </c>
      <c r="D22" s="45">
        <v>71.1</v>
      </c>
      <c r="E22" s="45"/>
      <c r="F22" s="45">
        <v>57.6</v>
      </c>
      <c r="G22" s="45"/>
      <c r="H22" s="88">
        <f>H21/D21/1.104*100</f>
        <v>93.73394966615302</v>
      </c>
      <c r="I22" s="45"/>
      <c r="J22" s="45">
        <v>126.3</v>
      </c>
      <c r="K22" s="45"/>
      <c r="L22" s="60">
        <f>L21/H21/1.066*100</f>
        <v>105.80708386458035</v>
      </c>
      <c r="M22" s="71"/>
      <c r="N22" s="89">
        <v>99.4</v>
      </c>
      <c r="O22" s="89"/>
      <c r="P22" s="27"/>
    </row>
    <row r="23" spans="1:16" s="12" customFormat="1" ht="38.25" customHeight="1">
      <c r="A23" s="57" t="s">
        <v>114</v>
      </c>
      <c r="B23" s="23" t="s">
        <v>4</v>
      </c>
      <c r="C23" s="22"/>
      <c r="D23" s="45"/>
      <c r="E23" s="45"/>
      <c r="F23" s="45"/>
      <c r="G23" s="45"/>
      <c r="H23" s="45"/>
      <c r="I23" s="45"/>
      <c r="J23" s="45"/>
      <c r="K23" s="45"/>
      <c r="L23" s="89"/>
      <c r="M23" s="71"/>
      <c r="N23" s="89"/>
      <c r="O23" s="89"/>
      <c r="P23" s="27"/>
    </row>
    <row r="24" spans="1:15" s="12" customFormat="1" ht="48" customHeight="1">
      <c r="A24" s="57" t="s">
        <v>115</v>
      </c>
      <c r="B24" s="23" t="s">
        <v>58</v>
      </c>
      <c r="C24" s="22" t="s">
        <v>57</v>
      </c>
      <c r="D24" s="45"/>
      <c r="E24" s="45"/>
      <c r="F24" s="45"/>
      <c r="G24" s="45"/>
      <c r="H24" s="45"/>
      <c r="I24" s="45"/>
      <c r="J24" s="45"/>
      <c r="K24" s="45"/>
      <c r="L24" s="89"/>
      <c r="M24" s="71"/>
      <c r="N24" s="89"/>
      <c r="O24" s="89"/>
    </row>
    <row r="25" spans="1:15" s="12" customFormat="1" ht="40.5" customHeight="1">
      <c r="A25" s="57" t="s">
        <v>116</v>
      </c>
      <c r="B25" s="23" t="s">
        <v>5</v>
      </c>
      <c r="C25" s="22" t="s">
        <v>3</v>
      </c>
      <c r="D25" s="45">
        <v>231.6</v>
      </c>
      <c r="E25" s="45"/>
      <c r="F25" s="45">
        <v>295.8</v>
      </c>
      <c r="G25" s="45"/>
      <c r="H25" s="45">
        <v>302.2</v>
      </c>
      <c r="I25" s="45"/>
      <c r="J25" s="45">
        <v>497.7</v>
      </c>
      <c r="K25" s="45"/>
      <c r="L25" s="60">
        <v>389</v>
      </c>
      <c r="M25" s="71"/>
      <c r="N25" s="89">
        <v>544.5</v>
      </c>
      <c r="O25" s="89"/>
    </row>
    <row r="26" spans="1:15" s="12" customFormat="1" ht="53.25" customHeight="1">
      <c r="A26" s="57" t="s">
        <v>117</v>
      </c>
      <c r="B26" s="23" t="s">
        <v>58</v>
      </c>
      <c r="C26" s="22" t="s">
        <v>57</v>
      </c>
      <c r="D26" s="45">
        <v>45.6</v>
      </c>
      <c r="E26" s="45"/>
      <c r="F26" s="45">
        <v>39.8</v>
      </c>
      <c r="G26" s="45"/>
      <c r="H26" s="88">
        <f>SUM(H25/D25/1.166*100)</f>
        <v>111.90702607263367</v>
      </c>
      <c r="I26" s="45"/>
      <c r="J26" s="45">
        <v>142.1</v>
      </c>
      <c r="K26" s="45"/>
      <c r="L26" s="60">
        <f>L25/H25/1.056*100</f>
        <v>121.89649640013639</v>
      </c>
      <c r="M26" s="71"/>
      <c r="N26" s="89">
        <v>101.4</v>
      </c>
      <c r="O26" s="89"/>
    </row>
    <row r="27" spans="1:15" s="12" customFormat="1" ht="83.25">
      <c r="A27" s="57" t="s">
        <v>118</v>
      </c>
      <c r="B27" s="23" t="s">
        <v>6</v>
      </c>
      <c r="C27" s="22" t="s">
        <v>3</v>
      </c>
      <c r="D27" s="45">
        <v>417.4</v>
      </c>
      <c r="E27" s="45"/>
      <c r="F27" s="45">
        <v>453.6</v>
      </c>
      <c r="G27" s="45"/>
      <c r="H27" s="45">
        <v>369.4</v>
      </c>
      <c r="I27" s="45"/>
      <c r="J27" s="45">
        <v>559.5</v>
      </c>
      <c r="K27" s="45"/>
      <c r="L27" s="89">
        <v>368.5</v>
      </c>
      <c r="M27" s="71"/>
      <c r="N27" s="89">
        <v>590.5</v>
      </c>
      <c r="O27" s="89"/>
    </row>
    <row r="28" spans="1:15" s="12" customFormat="1" ht="51.75" customHeight="1">
      <c r="A28" s="57" t="s">
        <v>119</v>
      </c>
      <c r="B28" s="23" t="s">
        <v>58</v>
      </c>
      <c r="C28" s="22" t="s">
        <v>57</v>
      </c>
      <c r="D28" s="45">
        <v>101.6</v>
      </c>
      <c r="E28" s="45"/>
      <c r="F28" s="45">
        <v>80.1</v>
      </c>
      <c r="G28" s="45"/>
      <c r="H28" s="88">
        <f>SUM(H27/D27/1.054*100)</f>
        <v>83.96607170620695</v>
      </c>
      <c r="I28" s="45"/>
      <c r="J28" s="45">
        <v>116.6</v>
      </c>
      <c r="K28" s="45"/>
      <c r="L28" s="60">
        <f>L27/H27/1.077*100</f>
        <v>92.62429124193969</v>
      </c>
      <c r="M28" s="71"/>
      <c r="N28" s="60">
        <v>98</v>
      </c>
      <c r="O28" s="89"/>
    </row>
    <row r="29" spans="1:15" s="12" customFormat="1" ht="59.25" customHeight="1">
      <c r="A29" s="56" t="s">
        <v>120</v>
      </c>
      <c r="B29" s="32" t="s">
        <v>8</v>
      </c>
      <c r="C29" s="25"/>
      <c r="D29" s="45"/>
      <c r="E29" s="45"/>
      <c r="F29" s="45"/>
      <c r="G29" s="45"/>
      <c r="H29" s="45"/>
      <c r="I29" s="45"/>
      <c r="J29" s="45"/>
      <c r="K29" s="45"/>
      <c r="L29" s="71"/>
      <c r="M29" s="71"/>
      <c r="N29" s="71"/>
      <c r="O29" s="71"/>
    </row>
    <row r="30" spans="1:15" s="12" customFormat="1" ht="56.25" customHeight="1">
      <c r="A30" s="57" t="s">
        <v>121</v>
      </c>
      <c r="B30" s="23" t="s">
        <v>47</v>
      </c>
      <c r="C30" s="22" t="s">
        <v>9</v>
      </c>
      <c r="D30" s="45"/>
      <c r="E30" s="45"/>
      <c r="F30" s="45"/>
      <c r="G30" s="45"/>
      <c r="H30" s="45"/>
      <c r="I30" s="45"/>
      <c r="J30" s="45"/>
      <c r="K30" s="45"/>
      <c r="L30" s="71"/>
      <c r="M30" s="71"/>
      <c r="N30" s="71"/>
      <c r="O30" s="71"/>
    </row>
    <row r="31" spans="1:15" s="12" customFormat="1" ht="78.75" customHeight="1">
      <c r="A31" s="57" t="s">
        <v>122</v>
      </c>
      <c r="B31" s="23" t="s">
        <v>221</v>
      </c>
      <c r="C31" s="22" t="s">
        <v>10</v>
      </c>
      <c r="D31" s="45"/>
      <c r="E31" s="45"/>
      <c r="F31" s="45"/>
      <c r="G31" s="45"/>
      <c r="H31" s="45"/>
      <c r="I31" s="45"/>
      <c r="J31" s="45"/>
      <c r="K31" s="45"/>
      <c r="L31" s="71"/>
      <c r="M31" s="71"/>
      <c r="N31" s="71"/>
      <c r="O31" s="71"/>
    </row>
    <row r="32" spans="1:15" s="12" customFormat="1" ht="34.5" customHeight="1">
      <c r="A32" s="57" t="s">
        <v>123</v>
      </c>
      <c r="B32" s="23" t="s">
        <v>11</v>
      </c>
      <c r="C32" s="22" t="s">
        <v>12</v>
      </c>
      <c r="D32" s="45"/>
      <c r="E32" s="45"/>
      <c r="F32" s="45"/>
      <c r="G32" s="45"/>
      <c r="H32" s="45"/>
      <c r="I32" s="45"/>
      <c r="J32" s="45"/>
      <c r="K32" s="45"/>
      <c r="L32" s="71"/>
      <c r="M32" s="71"/>
      <c r="N32" s="71"/>
      <c r="O32" s="71"/>
    </row>
    <row r="33" spans="1:15" s="12" customFormat="1" ht="70.5" customHeight="1">
      <c r="A33" s="57" t="s">
        <v>124</v>
      </c>
      <c r="B33" s="23" t="s">
        <v>46</v>
      </c>
      <c r="C33" s="22" t="s">
        <v>13</v>
      </c>
      <c r="D33" s="45"/>
      <c r="E33" s="45"/>
      <c r="F33" s="45"/>
      <c r="G33" s="45"/>
      <c r="H33" s="45"/>
      <c r="I33" s="45"/>
      <c r="J33" s="45"/>
      <c r="K33" s="45"/>
      <c r="L33" s="71"/>
      <c r="M33" s="71"/>
      <c r="N33" s="71"/>
      <c r="O33" s="71"/>
    </row>
    <row r="34" spans="1:15" s="33" customFormat="1" ht="29.25" customHeight="1">
      <c r="A34" s="59" t="s">
        <v>125</v>
      </c>
      <c r="B34" s="16" t="s">
        <v>218</v>
      </c>
      <c r="C34" s="16" t="s">
        <v>13</v>
      </c>
      <c r="D34" s="45">
        <v>8.76</v>
      </c>
      <c r="E34" s="88">
        <v>82.5</v>
      </c>
      <c r="F34" s="45">
        <v>33.6</v>
      </c>
      <c r="G34" s="45" t="s">
        <v>248</v>
      </c>
      <c r="H34" s="45">
        <v>53.2</v>
      </c>
      <c r="I34" s="45" t="s">
        <v>249</v>
      </c>
      <c r="J34" s="45">
        <v>58.9</v>
      </c>
      <c r="K34" s="88">
        <f>J34/F34*100</f>
        <v>175.29761904761904</v>
      </c>
      <c r="L34" s="90">
        <v>51.7</v>
      </c>
      <c r="M34" s="91">
        <f>L34/H34*100</f>
        <v>97.18045112781954</v>
      </c>
      <c r="N34" s="91">
        <v>60.1</v>
      </c>
      <c r="O34" s="91">
        <f>N34/J34*100</f>
        <v>102.03735144312394</v>
      </c>
    </row>
    <row r="35" spans="1:15" s="12" customFormat="1" ht="62.25" customHeight="1">
      <c r="A35" s="57" t="s">
        <v>126</v>
      </c>
      <c r="B35" s="23" t="s">
        <v>100</v>
      </c>
      <c r="C35" s="22" t="s">
        <v>13</v>
      </c>
      <c r="D35" s="45"/>
      <c r="E35" s="45"/>
      <c r="F35" s="45"/>
      <c r="G35" s="45"/>
      <c r="H35" s="45"/>
      <c r="I35" s="45"/>
      <c r="J35" s="45"/>
      <c r="K35" s="88"/>
      <c r="L35" s="71"/>
      <c r="M35" s="91"/>
      <c r="N35" s="71"/>
      <c r="O35" s="91"/>
    </row>
    <row r="36" spans="1:15" s="33" customFormat="1" ht="55.5" customHeight="1">
      <c r="A36" s="59" t="s">
        <v>127</v>
      </c>
      <c r="B36" s="16" t="s">
        <v>14</v>
      </c>
      <c r="C36" s="16" t="s">
        <v>13</v>
      </c>
      <c r="D36" s="45">
        <v>4.81</v>
      </c>
      <c r="E36" s="45">
        <v>54.6</v>
      </c>
      <c r="F36" s="45">
        <v>8.4</v>
      </c>
      <c r="G36" s="45">
        <v>77.8</v>
      </c>
      <c r="H36" s="45">
        <v>9.4</v>
      </c>
      <c r="I36" s="88">
        <f>H36/D36*100</f>
        <v>195.42619542619545</v>
      </c>
      <c r="J36" s="45">
        <v>14.4</v>
      </c>
      <c r="K36" s="88">
        <f>J36/F36*100</f>
        <v>171.42857142857142</v>
      </c>
      <c r="L36" s="90">
        <v>14.2</v>
      </c>
      <c r="M36" s="91">
        <f>L36/H36*100</f>
        <v>151.06382978723403</v>
      </c>
      <c r="N36" s="91">
        <v>18</v>
      </c>
      <c r="O36" s="91">
        <f>N36/J36*100</f>
        <v>125</v>
      </c>
    </row>
    <row r="37" spans="1:15" s="12" customFormat="1" ht="33" customHeight="1">
      <c r="A37" s="57" t="s">
        <v>200</v>
      </c>
      <c r="B37" s="23" t="s">
        <v>208</v>
      </c>
      <c r="C37" s="22" t="s">
        <v>30</v>
      </c>
      <c r="D37" s="45"/>
      <c r="E37" s="45"/>
      <c r="F37" s="45"/>
      <c r="G37" s="45"/>
      <c r="H37" s="45"/>
      <c r="I37" s="45"/>
      <c r="J37" s="45"/>
      <c r="K37" s="45"/>
      <c r="L37" s="71"/>
      <c r="M37" s="71"/>
      <c r="N37" s="71"/>
      <c r="O37" s="71"/>
    </row>
    <row r="38" spans="1:15" s="12" customFormat="1" ht="40.5" customHeight="1">
      <c r="A38" s="57" t="s">
        <v>201</v>
      </c>
      <c r="B38" s="23" t="s">
        <v>207</v>
      </c>
      <c r="C38" s="22" t="s">
        <v>30</v>
      </c>
      <c r="D38" s="45"/>
      <c r="E38" s="45"/>
      <c r="F38" s="45"/>
      <c r="G38" s="45"/>
      <c r="H38" s="45"/>
      <c r="I38" s="45"/>
      <c r="J38" s="45"/>
      <c r="K38" s="45"/>
      <c r="L38" s="71"/>
      <c r="M38" s="71"/>
      <c r="N38" s="71"/>
      <c r="O38" s="71"/>
    </row>
    <row r="39" spans="1:15" s="12" customFormat="1" ht="54" customHeight="1">
      <c r="A39" s="57" t="s">
        <v>202</v>
      </c>
      <c r="B39" s="23" t="s">
        <v>209</v>
      </c>
      <c r="C39" s="22" t="s">
        <v>216</v>
      </c>
      <c r="D39" s="45"/>
      <c r="E39" s="45"/>
      <c r="F39" s="45"/>
      <c r="G39" s="45"/>
      <c r="H39" s="45"/>
      <c r="I39" s="45"/>
      <c r="J39" s="45"/>
      <c r="K39" s="45"/>
      <c r="L39" s="71"/>
      <c r="M39" s="71"/>
      <c r="N39" s="71"/>
      <c r="O39" s="71"/>
    </row>
    <row r="40" spans="1:15" s="12" customFormat="1" ht="54" customHeight="1">
      <c r="A40" s="57" t="s">
        <v>203</v>
      </c>
      <c r="B40" s="23" t="s">
        <v>211</v>
      </c>
      <c r="C40" s="22" t="s">
        <v>215</v>
      </c>
      <c r="D40" s="45"/>
      <c r="E40" s="45"/>
      <c r="F40" s="45"/>
      <c r="G40" s="45"/>
      <c r="H40" s="45"/>
      <c r="I40" s="45"/>
      <c r="J40" s="45"/>
      <c r="K40" s="45"/>
      <c r="L40" s="71"/>
      <c r="M40" s="71"/>
      <c r="N40" s="71"/>
      <c r="O40" s="71"/>
    </row>
    <row r="41" spans="1:15" s="12" customFormat="1" ht="69.75" customHeight="1">
      <c r="A41" s="57" t="s">
        <v>204</v>
      </c>
      <c r="B41" s="23" t="s">
        <v>210</v>
      </c>
      <c r="C41" s="22" t="s">
        <v>217</v>
      </c>
      <c r="D41" s="45"/>
      <c r="E41" s="45"/>
      <c r="F41" s="45"/>
      <c r="G41" s="45"/>
      <c r="H41" s="45"/>
      <c r="I41" s="45"/>
      <c r="J41" s="45"/>
      <c r="K41" s="45"/>
      <c r="L41" s="71"/>
      <c r="M41" s="71"/>
      <c r="N41" s="71"/>
      <c r="O41" s="71"/>
    </row>
    <row r="42" spans="1:15" s="12" customFormat="1" ht="59.25" customHeight="1">
      <c r="A42" s="57" t="s">
        <v>205</v>
      </c>
      <c r="B42" s="23" t="s">
        <v>212</v>
      </c>
      <c r="C42" s="22" t="s">
        <v>217</v>
      </c>
      <c r="D42" s="45"/>
      <c r="E42" s="45"/>
      <c r="F42" s="45"/>
      <c r="G42" s="45"/>
      <c r="H42" s="45"/>
      <c r="I42" s="45"/>
      <c r="J42" s="45"/>
      <c r="K42" s="45"/>
      <c r="L42" s="71"/>
      <c r="M42" s="71"/>
      <c r="N42" s="71"/>
      <c r="O42" s="71"/>
    </row>
    <row r="43" spans="1:15" s="12" customFormat="1" ht="39" customHeight="1">
      <c r="A43" s="57" t="s">
        <v>206</v>
      </c>
      <c r="B43" s="23" t="s">
        <v>213</v>
      </c>
      <c r="C43" s="22" t="s">
        <v>217</v>
      </c>
      <c r="D43" s="45"/>
      <c r="E43" s="45"/>
      <c r="F43" s="45"/>
      <c r="G43" s="45"/>
      <c r="H43" s="45"/>
      <c r="I43" s="45"/>
      <c r="J43" s="45"/>
      <c r="K43" s="45"/>
      <c r="L43" s="71"/>
      <c r="M43" s="71"/>
      <c r="N43" s="71"/>
      <c r="O43" s="71"/>
    </row>
    <row r="44" spans="1:15" s="12" customFormat="1" ht="57" customHeight="1">
      <c r="A44" s="57" t="s">
        <v>219</v>
      </c>
      <c r="B44" s="23" t="s">
        <v>214</v>
      </c>
      <c r="C44" s="22" t="s">
        <v>30</v>
      </c>
      <c r="D44" s="45"/>
      <c r="E44" s="45"/>
      <c r="F44" s="45"/>
      <c r="G44" s="45"/>
      <c r="H44" s="45"/>
      <c r="I44" s="45"/>
      <c r="J44" s="45"/>
      <c r="K44" s="45"/>
      <c r="L44" s="71"/>
      <c r="M44" s="71"/>
      <c r="N44" s="71"/>
      <c r="O44" s="71"/>
    </row>
    <row r="45" spans="1:15" s="31" customFormat="1" ht="24.75" customHeight="1">
      <c r="A45" s="58" t="s">
        <v>128</v>
      </c>
      <c r="B45" s="34" t="s">
        <v>73</v>
      </c>
      <c r="C45" s="35"/>
      <c r="D45" s="45"/>
      <c r="E45" s="45"/>
      <c r="F45" s="45"/>
      <c r="G45" s="45"/>
      <c r="H45" s="45"/>
      <c r="I45" s="45"/>
      <c r="J45" s="45"/>
      <c r="K45" s="45"/>
      <c r="L45" s="87"/>
      <c r="M45" s="87"/>
      <c r="N45" s="87"/>
      <c r="O45" s="87"/>
    </row>
    <row r="46" spans="1:15" s="12" customFormat="1" ht="51" customHeight="1">
      <c r="A46" s="57"/>
      <c r="B46" s="23" t="s">
        <v>2</v>
      </c>
      <c r="C46" s="22" t="s">
        <v>15</v>
      </c>
      <c r="D46" s="45">
        <v>772.8</v>
      </c>
      <c r="E46" s="45"/>
      <c r="F46" s="45">
        <v>2523.2</v>
      </c>
      <c r="G46" s="45"/>
      <c r="H46" s="45">
        <v>445.5</v>
      </c>
      <c r="I46" s="88"/>
      <c r="J46" s="45">
        <v>2658.8</v>
      </c>
      <c r="K46" s="45"/>
      <c r="L46" s="89">
        <v>447.2</v>
      </c>
      <c r="M46" s="60"/>
      <c r="N46" s="89">
        <v>2679.8</v>
      </c>
      <c r="O46" s="60"/>
    </row>
    <row r="47" spans="1:15" s="12" customFormat="1" ht="23.25" customHeight="1">
      <c r="A47" s="57" t="s">
        <v>129</v>
      </c>
      <c r="B47" s="36" t="s">
        <v>55</v>
      </c>
      <c r="C47" s="37" t="s">
        <v>59</v>
      </c>
      <c r="D47" s="45">
        <v>97.9</v>
      </c>
      <c r="E47" s="45"/>
      <c r="F47" s="45">
        <v>114.1</v>
      </c>
      <c r="G47" s="45"/>
      <c r="H47" s="88">
        <f>SUM(H46/D46/1.143)*100</f>
        <v>50.435271677996774</v>
      </c>
      <c r="I47" s="45"/>
      <c r="J47" s="45">
        <v>92.2</v>
      </c>
      <c r="K47" s="45"/>
      <c r="L47" s="60">
        <f>SUM(L46/H46/1.06)*100</f>
        <v>94.69961671219534</v>
      </c>
      <c r="M47" s="71"/>
      <c r="N47" s="60">
        <v>95.1</v>
      </c>
      <c r="O47" s="89"/>
    </row>
    <row r="48" spans="1:15" s="31" customFormat="1" ht="54" customHeight="1">
      <c r="A48" s="58" t="s">
        <v>130</v>
      </c>
      <c r="B48" s="38" t="s">
        <v>74</v>
      </c>
      <c r="C48" s="35"/>
      <c r="D48" s="45"/>
      <c r="E48" s="45"/>
      <c r="F48" s="45"/>
      <c r="G48" s="45"/>
      <c r="H48" s="45"/>
      <c r="I48" s="45"/>
      <c r="J48" s="45"/>
      <c r="K48" s="45"/>
      <c r="L48" s="87"/>
      <c r="M48" s="87"/>
      <c r="N48" s="87"/>
      <c r="O48" s="87"/>
    </row>
    <row r="49" spans="1:15" s="12" customFormat="1" ht="55.5">
      <c r="A49" s="57"/>
      <c r="B49" s="23" t="s">
        <v>2</v>
      </c>
      <c r="C49" s="22" t="s">
        <v>16</v>
      </c>
      <c r="D49" s="45">
        <v>1379.4</v>
      </c>
      <c r="E49" s="45"/>
      <c r="F49" s="45">
        <v>2094.4</v>
      </c>
      <c r="G49" s="45"/>
      <c r="H49" s="45">
        <v>1547.9</v>
      </c>
      <c r="I49" s="45"/>
      <c r="J49" s="45">
        <v>2006.6</v>
      </c>
      <c r="K49" s="45"/>
      <c r="L49" s="89">
        <v>701.4</v>
      </c>
      <c r="M49" s="89"/>
      <c r="N49" s="89">
        <v>2016.3</v>
      </c>
      <c r="O49" s="89"/>
    </row>
    <row r="50" spans="1:15" s="12" customFormat="1" ht="70.5" customHeight="1">
      <c r="A50" s="57" t="s">
        <v>131</v>
      </c>
      <c r="B50" s="36" t="s">
        <v>55</v>
      </c>
      <c r="C50" s="37" t="s">
        <v>225</v>
      </c>
      <c r="D50" s="45">
        <v>51.9</v>
      </c>
      <c r="E50" s="45"/>
      <c r="F50" s="45">
        <v>78.2</v>
      </c>
      <c r="G50" s="45"/>
      <c r="H50" s="88">
        <f>SUM(H49/D49/1.049)*100</f>
        <v>106.97374260758848</v>
      </c>
      <c r="I50" s="45"/>
      <c r="J50" s="45">
        <v>90.4</v>
      </c>
      <c r="K50" s="45"/>
      <c r="L50" s="60">
        <f>SUM(L49/H49/1.039)*100</f>
        <v>43.61213158428001</v>
      </c>
      <c r="M50" s="89"/>
      <c r="N50" s="60">
        <v>97</v>
      </c>
      <c r="O50" s="89"/>
    </row>
    <row r="51" spans="1:15" s="12" customFormat="1" ht="24" customHeight="1">
      <c r="A51" s="56" t="s">
        <v>132</v>
      </c>
      <c r="B51" s="24" t="s">
        <v>75</v>
      </c>
      <c r="C51" s="25"/>
      <c r="D51" s="45"/>
      <c r="E51" s="45"/>
      <c r="F51" s="45"/>
      <c r="G51" s="45"/>
      <c r="H51" s="45"/>
      <c r="I51" s="45"/>
      <c r="J51" s="45"/>
      <c r="K51" s="45"/>
      <c r="L51" s="71"/>
      <c r="M51" s="71"/>
      <c r="N51" s="71"/>
      <c r="O51" s="71"/>
    </row>
    <row r="52" spans="1:15" s="12" customFormat="1" ht="55.5">
      <c r="A52" s="57"/>
      <c r="B52" s="23" t="s">
        <v>2</v>
      </c>
      <c r="C52" s="22" t="s">
        <v>16</v>
      </c>
      <c r="D52" s="88">
        <v>3759.64</v>
      </c>
      <c r="E52" s="88"/>
      <c r="F52" s="88">
        <v>5295.5</v>
      </c>
      <c r="G52" s="88"/>
      <c r="H52" s="91">
        <v>5967.94</v>
      </c>
      <c r="I52" s="92"/>
      <c r="J52" s="88">
        <v>8449.14</v>
      </c>
      <c r="K52" s="88"/>
      <c r="L52" s="91">
        <v>6077.65</v>
      </c>
      <c r="M52" s="92"/>
      <c r="N52" s="91">
        <v>8653.8</v>
      </c>
      <c r="O52" s="71"/>
    </row>
    <row r="53" spans="1:15" s="12" customFormat="1" ht="90" customHeight="1">
      <c r="A53" s="57" t="s">
        <v>133</v>
      </c>
      <c r="B53" s="36" t="s">
        <v>55</v>
      </c>
      <c r="C53" s="37" t="s">
        <v>225</v>
      </c>
      <c r="D53" s="88">
        <v>104.22581216204594</v>
      </c>
      <c r="E53" s="88"/>
      <c r="F53" s="88">
        <v>99.55320528985746</v>
      </c>
      <c r="G53" s="88"/>
      <c r="H53" s="91">
        <v>138.51396748227518</v>
      </c>
      <c r="I53" s="91"/>
      <c r="J53" s="88">
        <v>139.22618285504683</v>
      </c>
      <c r="K53" s="88"/>
      <c r="L53" s="91">
        <v>93.19879451939374</v>
      </c>
      <c r="M53" s="91"/>
      <c r="N53" s="91">
        <v>95.1</v>
      </c>
      <c r="O53" s="71"/>
    </row>
    <row r="54" spans="1:15" s="12" customFormat="1" ht="24" customHeight="1">
      <c r="A54" s="56" t="s">
        <v>134</v>
      </c>
      <c r="B54" s="24" t="s">
        <v>76</v>
      </c>
      <c r="C54" s="25"/>
      <c r="D54" s="45"/>
      <c r="E54" s="45"/>
      <c r="F54" s="45"/>
      <c r="G54" s="45"/>
      <c r="H54" s="45"/>
      <c r="I54" s="45"/>
      <c r="J54" s="45"/>
      <c r="K54" s="45"/>
      <c r="L54" s="71"/>
      <c r="M54" s="71"/>
      <c r="N54" s="71"/>
      <c r="O54" s="71"/>
    </row>
    <row r="55" spans="1:15" s="12" customFormat="1" ht="27" customHeight="1">
      <c r="A55" s="57"/>
      <c r="B55" s="23" t="s">
        <v>2</v>
      </c>
      <c r="C55" s="22" t="s">
        <v>16</v>
      </c>
      <c r="D55" s="88">
        <v>1753.6</v>
      </c>
      <c r="E55" s="88"/>
      <c r="F55" s="88">
        <v>2311.5</v>
      </c>
      <c r="G55" s="88"/>
      <c r="H55" s="91">
        <v>2014.18</v>
      </c>
      <c r="I55" s="91"/>
      <c r="J55" s="88">
        <v>2392.9</v>
      </c>
      <c r="K55" s="88"/>
      <c r="L55" s="91">
        <v>2126.5</v>
      </c>
      <c r="M55" s="91"/>
      <c r="N55" s="91">
        <v>2422.82</v>
      </c>
      <c r="O55" s="71"/>
    </row>
    <row r="56" spans="1:15" s="12" customFormat="1" ht="85.5" customHeight="1">
      <c r="A56" s="57" t="s">
        <v>135</v>
      </c>
      <c r="B56" s="36" t="s">
        <v>55</v>
      </c>
      <c r="C56" s="37" t="s">
        <v>225</v>
      </c>
      <c r="D56" s="88">
        <v>101</v>
      </c>
      <c r="E56" s="88"/>
      <c r="F56" s="88">
        <v>102.05087423493964</v>
      </c>
      <c r="G56" s="88"/>
      <c r="H56" s="91">
        <v>100.22662927860793</v>
      </c>
      <c r="I56" s="91"/>
      <c r="J56" s="88">
        <v>90.76058462272418</v>
      </c>
      <c r="K56" s="88"/>
      <c r="L56" s="91">
        <v>97.70170542124153</v>
      </c>
      <c r="M56" s="91"/>
      <c r="N56" s="91">
        <v>94.1</v>
      </c>
      <c r="O56" s="71"/>
    </row>
    <row r="57" spans="1:15" s="31" customFormat="1" ht="57" customHeight="1">
      <c r="A57" s="58" t="s">
        <v>136</v>
      </c>
      <c r="B57" s="39" t="s">
        <v>17</v>
      </c>
      <c r="C57" s="40"/>
      <c r="D57" s="45"/>
      <c r="E57" s="45"/>
      <c r="F57" s="45"/>
      <c r="G57" s="45"/>
      <c r="H57" s="45"/>
      <c r="I57" s="45"/>
      <c r="J57" s="45"/>
      <c r="K57" s="45"/>
      <c r="L57" s="87"/>
      <c r="M57" s="87"/>
      <c r="N57" s="87"/>
      <c r="O57" s="87"/>
    </row>
    <row r="58" spans="1:15" s="12" customFormat="1" ht="65.25" customHeight="1">
      <c r="A58" s="57"/>
      <c r="B58" s="23" t="s">
        <v>2</v>
      </c>
      <c r="C58" s="22" t="s">
        <v>3</v>
      </c>
      <c r="D58" s="45">
        <v>116.8</v>
      </c>
      <c r="E58" s="93"/>
      <c r="F58" s="93">
        <v>159.9</v>
      </c>
      <c r="G58" s="93"/>
      <c r="H58" s="90">
        <v>154.2</v>
      </c>
      <c r="I58" s="93"/>
      <c r="J58" s="93">
        <v>223.5</v>
      </c>
      <c r="K58" s="93"/>
      <c r="L58" s="93">
        <v>189.4</v>
      </c>
      <c r="M58" s="93"/>
      <c r="N58" s="93">
        <v>262.4</v>
      </c>
      <c r="O58" s="94"/>
    </row>
    <row r="59" spans="1:15" s="12" customFormat="1" ht="44.25" customHeight="1">
      <c r="A59" s="57" t="s">
        <v>137</v>
      </c>
      <c r="B59" s="23" t="s">
        <v>85</v>
      </c>
      <c r="C59" s="22" t="s">
        <v>57</v>
      </c>
      <c r="D59" s="45">
        <v>105.8</v>
      </c>
      <c r="E59" s="95"/>
      <c r="F59" s="93">
        <v>103.3</v>
      </c>
      <c r="G59" s="93"/>
      <c r="H59" s="96">
        <v>128.2</v>
      </c>
      <c r="I59" s="95"/>
      <c r="J59" s="93">
        <v>135.70374688063532</v>
      </c>
      <c r="K59" s="93"/>
      <c r="L59" s="93">
        <f>L58/H58/1.03*100</f>
        <v>119.24999685190083</v>
      </c>
      <c r="M59" s="93"/>
      <c r="N59" s="93">
        <f>N58/J58/1.03*100</f>
        <v>113.98536087400359</v>
      </c>
      <c r="O59" s="93"/>
    </row>
    <row r="60" spans="1:15" s="12" customFormat="1" ht="58.5" customHeight="1">
      <c r="A60" s="57" t="s">
        <v>138</v>
      </c>
      <c r="B60" s="23" t="s">
        <v>18</v>
      </c>
      <c r="C60" s="22" t="s">
        <v>19</v>
      </c>
      <c r="D60" s="45">
        <v>1.167</v>
      </c>
      <c r="E60" s="93">
        <v>103.4</v>
      </c>
      <c r="F60" s="97">
        <v>1.669</v>
      </c>
      <c r="G60" s="93">
        <v>106.78182981445939</v>
      </c>
      <c r="H60" s="90">
        <v>1.643</v>
      </c>
      <c r="I60" s="93">
        <f>H60/D60*100</f>
        <v>140.78834618680375</v>
      </c>
      <c r="J60" s="97">
        <v>2.458</v>
      </c>
      <c r="K60" s="93">
        <f>J60/F60*100</f>
        <v>147.27381665668065</v>
      </c>
      <c r="L60" s="97">
        <f>2148.2/1000</f>
        <v>2.1481999999999997</v>
      </c>
      <c r="M60" s="93">
        <f>L60/H60*100</f>
        <v>130.74863055386484</v>
      </c>
      <c r="N60" s="97">
        <v>2.8</v>
      </c>
      <c r="O60" s="94">
        <f>N60/J60*100</f>
        <v>113.91375101708705</v>
      </c>
    </row>
    <row r="61" spans="1:15" s="12" customFormat="1" ht="27" customHeight="1">
      <c r="A61" s="57" t="s">
        <v>139</v>
      </c>
      <c r="B61" s="23" t="s">
        <v>20</v>
      </c>
      <c r="C61" s="22" t="s">
        <v>19</v>
      </c>
      <c r="D61" s="98">
        <v>1.15</v>
      </c>
      <c r="E61" s="93">
        <v>116</v>
      </c>
      <c r="F61" s="97">
        <v>1.507</v>
      </c>
      <c r="G61" s="93">
        <v>115.74500768049154</v>
      </c>
      <c r="H61" s="90">
        <v>1.277</v>
      </c>
      <c r="I61" s="93">
        <f>H61/D61*100</f>
        <v>111.04347826086958</v>
      </c>
      <c r="J61" s="97">
        <v>1.765</v>
      </c>
      <c r="K61" s="93">
        <f>J61/F61*100</f>
        <v>117.12010617120106</v>
      </c>
      <c r="L61" s="97">
        <f>1400.1/1000</f>
        <v>1.4001</v>
      </c>
      <c r="M61" s="93">
        <f>L61/H61*100</f>
        <v>109.63978073610024</v>
      </c>
      <c r="N61" s="97">
        <v>1.778</v>
      </c>
      <c r="O61" s="94">
        <f>N61/J61*100</f>
        <v>100.73654390934846</v>
      </c>
    </row>
    <row r="62" spans="1:15" s="12" customFormat="1" ht="33" customHeight="1">
      <c r="A62" s="57" t="s">
        <v>140</v>
      </c>
      <c r="B62" s="23" t="s">
        <v>21</v>
      </c>
      <c r="C62" s="22" t="s">
        <v>22</v>
      </c>
      <c r="D62" s="45"/>
      <c r="E62" s="93"/>
      <c r="F62" s="93"/>
      <c r="G62" s="93"/>
      <c r="H62" s="90"/>
      <c r="I62" s="93"/>
      <c r="J62" s="93"/>
      <c r="K62" s="93"/>
      <c r="L62" s="95"/>
      <c r="M62" s="93"/>
      <c r="N62" s="93"/>
      <c r="O62" s="93"/>
    </row>
    <row r="63" spans="1:15" s="12" customFormat="1" ht="35.25" customHeight="1">
      <c r="A63" s="57" t="s">
        <v>141</v>
      </c>
      <c r="B63" s="23" t="s">
        <v>23</v>
      </c>
      <c r="C63" s="22" t="s">
        <v>19</v>
      </c>
      <c r="D63" s="45"/>
      <c r="E63" s="93"/>
      <c r="F63" s="93"/>
      <c r="G63" s="93"/>
      <c r="H63" s="90"/>
      <c r="I63" s="93"/>
      <c r="J63" s="93"/>
      <c r="K63" s="93"/>
      <c r="L63" s="95"/>
      <c r="M63" s="93"/>
      <c r="N63" s="93"/>
      <c r="O63" s="93"/>
    </row>
    <row r="64" spans="1:15" s="12" customFormat="1" ht="42.75" customHeight="1">
      <c r="A64" s="57" t="s">
        <v>142</v>
      </c>
      <c r="B64" s="23" t="s">
        <v>24</v>
      </c>
      <c r="C64" s="22" t="s">
        <v>19</v>
      </c>
      <c r="D64" s="99">
        <v>0.0242</v>
      </c>
      <c r="E64" s="93">
        <v>69.1</v>
      </c>
      <c r="F64" s="97">
        <v>0.025</v>
      </c>
      <c r="G64" s="93">
        <v>69.44444444444446</v>
      </c>
      <c r="H64" s="90"/>
      <c r="I64" s="93"/>
      <c r="J64" s="93"/>
      <c r="K64" s="93"/>
      <c r="L64" s="95"/>
      <c r="M64" s="93"/>
      <c r="N64" s="93"/>
      <c r="O64" s="93"/>
    </row>
    <row r="65" spans="1:15" s="12" customFormat="1" ht="33.75" customHeight="1">
      <c r="A65" s="57" t="s">
        <v>143</v>
      </c>
      <c r="B65" s="23" t="s">
        <v>25</v>
      </c>
      <c r="C65" s="22" t="s">
        <v>26</v>
      </c>
      <c r="D65" s="45">
        <v>8.616</v>
      </c>
      <c r="E65" s="93">
        <v>108</v>
      </c>
      <c r="F65" s="97">
        <v>9.124</v>
      </c>
      <c r="G65" s="93">
        <v>115.18747632874637</v>
      </c>
      <c r="H65" s="90">
        <v>10.155</v>
      </c>
      <c r="I65" s="93">
        <f>H65/D65*100</f>
        <v>117.86211699164346</v>
      </c>
      <c r="J65" s="97">
        <v>9.697</v>
      </c>
      <c r="K65" s="93">
        <f>J65/F65*100</f>
        <v>106.28014028934676</v>
      </c>
      <c r="L65" s="97">
        <v>10.62</v>
      </c>
      <c r="M65" s="93">
        <f>L65/H65*100</f>
        <v>104.57902511078288</v>
      </c>
      <c r="N65" s="100">
        <f>9.299+0.38</f>
        <v>9.679</v>
      </c>
      <c r="O65" s="94">
        <f>N65/J65*100</f>
        <v>99.81437558007632</v>
      </c>
    </row>
    <row r="66" spans="1:15" s="31" customFormat="1" ht="35.25" customHeight="1">
      <c r="A66" s="58" t="s">
        <v>144</v>
      </c>
      <c r="B66" s="38" t="s">
        <v>67</v>
      </c>
      <c r="C66" s="35"/>
      <c r="D66" s="45"/>
      <c r="E66" s="45"/>
      <c r="F66" s="45"/>
      <c r="G66" s="45"/>
      <c r="H66" s="45"/>
      <c r="I66" s="45"/>
      <c r="J66" s="45"/>
      <c r="K66" s="45"/>
      <c r="L66" s="87"/>
      <c r="M66" s="93"/>
      <c r="N66" s="87"/>
      <c r="O66" s="94"/>
    </row>
    <row r="67" spans="1:15" s="33" customFormat="1" ht="57" customHeight="1">
      <c r="A67" s="59" t="s">
        <v>145</v>
      </c>
      <c r="B67" s="41" t="s">
        <v>61</v>
      </c>
      <c r="C67" s="41" t="s">
        <v>63</v>
      </c>
      <c r="D67" s="45">
        <v>1855.4</v>
      </c>
      <c r="E67" s="45">
        <v>97.6</v>
      </c>
      <c r="F67" s="45">
        <v>2492.2</v>
      </c>
      <c r="G67" s="45">
        <v>97.4</v>
      </c>
      <c r="H67" s="45">
        <v>1860.3</v>
      </c>
      <c r="I67" s="88">
        <f>H67/D67*100</f>
        <v>100.26409399590383</v>
      </c>
      <c r="J67" s="45">
        <v>2480.6</v>
      </c>
      <c r="K67" s="88">
        <f>J67/F67*100</f>
        <v>99.534547789102</v>
      </c>
      <c r="L67" s="90">
        <v>1795.2</v>
      </c>
      <c r="M67" s="93">
        <f>L67/H67*100</f>
        <v>96.50056442509273</v>
      </c>
      <c r="N67" s="90">
        <v>2670</v>
      </c>
      <c r="O67" s="94">
        <f>N67/J67*100</f>
        <v>107.63524953640248</v>
      </c>
    </row>
    <row r="68" spans="1:15" s="12" customFormat="1" ht="54" customHeight="1">
      <c r="A68" s="57" t="s">
        <v>146</v>
      </c>
      <c r="B68" s="42" t="s">
        <v>70</v>
      </c>
      <c r="C68" s="43" t="s">
        <v>63</v>
      </c>
      <c r="D68" s="45">
        <v>599</v>
      </c>
      <c r="E68" s="45">
        <v>93.1</v>
      </c>
      <c r="F68" s="45">
        <v>778</v>
      </c>
      <c r="G68" s="45">
        <v>131.2</v>
      </c>
      <c r="H68" s="45">
        <v>613</v>
      </c>
      <c r="I68" s="88">
        <f>H68/D68*100</f>
        <v>102.3372287145242</v>
      </c>
      <c r="J68" s="45">
        <v>772</v>
      </c>
      <c r="K68" s="88">
        <f>J68/F68*100</f>
        <v>99.22879177377892</v>
      </c>
      <c r="L68" s="89">
        <v>540</v>
      </c>
      <c r="M68" s="93">
        <f>L68/H68*100</f>
        <v>88.09135399673735</v>
      </c>
      <c r="N68" s="89">
        <v>775</v>
      </c>
      <c r="O68" s="94">
        <f>N68/J68*100</f>
        <v>100.38860103626943</v>
      </c>
    </row>
    <row r="69" spans="1:15" s="33" customFormat="1" ht="34.5" customHeight="1">
      <c r="A69" s="59" t="s">
        <v>147</v>
      </c>
      <c r="B69" s="41" t="s">
        <v>62</v>
      </c>
      <c r="C69" s="41" t="s">
        <v>63</v>
      </c>
      <c r="D69" s="45"/>
      <c r="E69" s="45"/>
      <c r="F69" s="45">
        <v>17.8</v>
      </c>
      <c r="G69" s="45">
        <v>101.7</v>
      </c>
      <c r="H69" s="45">
        <v>5</v>
      </c>
      <c r="I69" s="45">
        <v>0</v>
      </c>
      <c r="J69" s="45">
        <v>21.7</v>
      </c>
      <c r="K69" s="88">
        <f>J69/F69*100</f>
        <v>121.91011235955057</v>
      </c>
      <c r="L69" s="90">
        <v>22.8</v>
      </c>
      <c r="M69" s="93" t="s">
        <v>250</v>
      </c>
      <c r="N69" s="90">
        <v>27</v>
      </c>
      <c r="O69" s="94">
        <f>N69/J69*100</f>
        <v>124.42396313364054</v>
      </c>
    </row>
    <row r="70" spans="1:15" s="31" customFormat="1" ht="33" customHeight="1">
      <c r="A70" s="58" t="s">
        <v>235</v>
      </c>
      <c r="B70" s="34" t="s">
        <v>27</v>
      </c>
      <c r="C70" s="35"/>
      <c r="D70" s="45"/>
      <c r="E70" s="45"/>
      <c r="F70" s="45"/>
      <c r="G70" s="45"/>
      <c r="H70" s="45"/>
      <c r="I70" s="45"/>
      <c r="J70" s="45"/>
      <c r="K70" s="45"/>
      <c r="L70" s="87"/>
      <c r="M70" s="87"/>
      <c r="N70" s="87"/>
      <c r="O70" s="87"/>
    </row>
    <row r="71" spans="1:15" s="12" customFormat="1" ht="62.25" customHeight="1">
      <c r="A71" s="59" t="s">
        <v>148</v>
      </c>
      <c r="B71" s="44" t="s">
        <v>28</v>
      </c>
      <c r="C71" s="45" t="s">
        <v>16</v>
      </c>
      <c r="D71" s="45">
        <v>1914.4</v>
      </c>
      <c r="E71" s="45">
        <v>83.1</v>
      </c>
      <c r="F71" s="88">
        <v>3195.8</v>
      </c>
      <c r="G71" s="88">
        <v>84</v>
      </c>
      <c r="H71" s="45">
        <v>2251.9</v>
      </c>
      <c r="I71" s="45">
        <v>117.6</v>
      </c>
      <c r="J71" s="45">
        <v>3820.3</v>
      </c>
      <c r="K71" s="45">
        <v>119.5</v>
      </c>
      <c r="L71" s="90">
        <v>2364.8</v>
      </c>
      <c r="M71" s="91">
        <v>105</v>
      </c>
      <c r="N71" s="90">
        <v>3244.8</v>
      </c>
      <c r="O71" s="91">
        <f>N71/J71*100</f>
        <v>84.93573803104468</v>
      </c>
    </row>
    <row r="72" spans="1:15" s="12" customFormat="1" ht="93" customHeight="1">
      <c r="A72" s="59" t="s">
        <v>149</v>
      </c>
      <c r="B72" s="44" t="s">
        <v>64</v>
      </c>
      <c r="C72" s="45" t="s">
        <v>16</v>
      </c>
      <c r="D72" s="45">
        <v>1157.5</v>
      </c>
      <c r="E72" s="45">
        <v>121.8</v>
      </c>
      <c r="F72" s="45">
        <v>2156.9</v>
      </c>
      <c r="G72" s="45">
        <v>90.4</v>
      </c>
      <c r="H72" s="45">
        <v>1500.2</v>
      </c>
      <c r="I72" s="45">
        <v>129.6</v>
      </c>
      <c r="J72" s="45">
        <v>2806.4</v>
      </c>
      <c r="K72" s="45">
        <v>130.1</v>
      </c>
      <c r="L72" s="90">
        <v>1560.8</v>
      </c>
      <c r="M72" s="91">
        <v>104</v>
      </c>
      <c r="N72" s="90">
        <v>2201.1</v>
      </c>
      <c r="O72" s="91">
        <f>N72/J72*100</f>
        <v>78.43144241733181</v>
      </c>
    </row>
    <row r="73" spans="1:15" s="12" customFormat="1" ht="55.5" customHeight="1">
      <c r="A73" s="59" t="s">
        <v>150</v>
      </c>
      <c r="B73" s="44" t="s">
        <v>29</v>
      </c>
      <c r="C73" s="45" t="s">
        <v>16</v>
      </c>
      <c r="D73" s="45">
        <v>1993.2</v>
      </c>
      <c r="E73" s="45">
        <v>79.3</v>
      </c>
      <c r="F73" s="88">
        <v>3423.2</v>
      </c>
      <c r="G73" s="45">
        <v>83.8</v>
      </c>
      <c r="H73" s="45">
        <v>2146.1</v>
      </c>
      <c r="I73" s="45">
        <v>107.7</v>
      </c>
      <c r="J73" s="45">
        <v>3909.3</v>
      </c>
      <c r="K73" s="45">
        <v>114.2</v>
      </c>
      <c r="L73" s="90">
        <v>2292.8</v>
      </c>
      <c r="M73" s="91">
        <v>106.8</v>
      </c>
      <c r="N73" s="90">
        <v>3324.5</v>
      </c>
      <c r="O73" s="91">
        <f>N73/J73*100</f>
        <v>85.04080014324815</v>
      </c>
    </row>
    <row r="74" spans="1:15" s="12" customFormat="1" ht="59.25" customHeight="1">
      <c r="A74" s="57" t="s">
        <v>151</v>
      </c>
      <c r="B74" s="23" t="s">
        <v>232</v>
      </c>
      <c r="C74" s="22" t="s">
        <v>16</v>
      </c>
      <c r="D74" s="101">
        <v>6523.7</v>
      </c>
      <c r="E74" s="102">
        <v>120.8</v>
      </c>
      <c r="F74" s="102">
        <v>2270.1</v>
      </c>
      <c r="G74" s="102">
        <v>64.9</v>
      </c>
      <c r="H74" s="101">
        <v>12096.1</v>
      </c>
      <c r="I74" s="103">
        <f>SUM(H74/D74*100)</f>
        <v>185.41778438616123</v>
      </c>
      <c r="J74" s="103">
        <v>4952.1</v>
      </c>
      <c r="K74" s="103">
        <f>SUM(J74/F74*100)</f>
        <v>218.14457512884897</v>
      </c>
      <c r="L74" s="103"/>
      <c r="M74" s="104"/>
      <c r="N74" s="71"/>
      <c r="O74" s="71"/>
    </row>
    <row r="75" spans="1:15" s="12" customFormat="1" ht="35.25" customHeight="1">
      <c r="A75" s="57" t="s">
        <v>152</v>
      </c>
      <c r="B75" s="23" t="s">
        <v>233</v>
      </c>
      <c r="C75" s="22" t="s">
        <v>16</v>
      </c>
      <c r="D75" s="101">
        <v>31252.3</v>
      </c>
      <c r="E75" s="102">
        <v>90.3</v>
      </c>
      <c r="F75" s="102">
        <v>40411.8</v>
      </c>
      <c r="G75" s="102">
        <v>112.3</v>
      </c>
      <c r="H75" s="105">
        <v>46468.6</v>
      </c>
      <c r="I75" s="103">
        <f>SUM(H75/D75*100)</f>
        <v>148.68857652076807</v>
      </c>
      <c r="J75" s="102">
        <v>63934.9</v>
      </c>
      <c r="K75" s="103">
        <f>SUM(J75/F75*100)</f>
        <v>158.20849355881202</v>
      </c>
      <c r="L75" s="102"/>
      <c r="M75" s="104"/>
      <c r="N75" s="71"/>
      <c r="O75" s="71"/>
    </row>
    <row r="76" spans="1:15" s="12" customFormat="1" ht="39.75" customHeight="1">
      <c r="A76" s="57" t="s">
        <v>153</v>
      </c>
      <c r="B76" s="23" t="s">
        <v>99</v>
      </c>
      <c r="C76" s="22" t="s">
        <v>16</v>
      </c>
      <c r="D76" s="101">
        <v>528.2</v>
      </c>
      <c r="E76" s="102">
        <v>43</v>
      </c>
      <c r="F76" s="102">
        <v>3290.3</v>
      </c>
      <c r="G76" s="102" t="s">
        <v>244</v>
      </c>
      <c r="H76" s="102">
        <v>3860.6</v>
      </c>
      <c r="I76" s="103" t="s">
        <v>245</v>
      </c>
      <c r="J76" s="102">
        <v>2369.6</v>
      </c>
      <c r="K76" s="103">
        <f>SUM(J76/F76*100)</f>
        <v>72.01774914141566</v>
      </c>
      <c r="L76" s="102"/>
      <c r="M76" s="104"/>
      <c r="N76" s="71"/>
      <c r="O76" s="71"/>
    </row>
    <row r="77" spans="1:15" s="12" customFormat="1" ht="40.5" customHeight="1">
      <c r="A77" s="57" t="s">
        <v>154</v>
      </c>
      <c r="B77" s="23" t="s">
        <v>234</v>
      </c>
      <c r="C77" s="22" t="s">
        <v>16</v>
      </c>
      <c r="D77" s="101">
        <v>43427.5</v>
      </c>
      <c r="E77" s="102">
        <v>98.6</v>
      </c>
      <c r="F77" s="102">
        <v>47961.5</v>
      </c>
      <c r="G77" s="103">
        <v>109</v>
      </c>
      <c r="H77" s="105">
        <v>48047</v>
      </c>
      <c r="I77" s="103">
        <f>SUM(H77/D77*100)</f>
        <v>110.63726901157101</v>
      </c>
      <c r="J77" s="102">
        <v>44947.7</v>
      </c>
      <c r="K77" s="103">
        <f>SUM(J77/F77*100)</f>
        <v>93.71620987667191</v>
      </c>
      <c r="L77" s="102"/>
      <c r="M77" s="104"/>
      <c r="N77" s="71"/>
      <c r="O77" s="71"/>
    </row>
    <row r="78" spans="1:15" s="12" customFormat="1" ht="32.25" customHeight="1">
      <c r="A78" s="57" t="s">
        <v>155</v>
      </c>
      <c r="B78" s="23" t="s">
        <v>99</v>
      </c>
      <c r="C78" s="22" t="s">
        <v>16</v>
      </c>
      <c r="D78" s="105">
        <v>18652.7</v>
      </c>
      <c r="E78" s="102">
        <v>116.7</v>
      </c>
      <c r="F78" s="102">
        <v>18483.6</v>
      </c>
      <c r="G78" s="102">
        <v>154.1</v>
      </c>
      <c r="H78" s="105">
        <v>14643.8</v>
      </c>
      <c r="I78" s="103">
        <f>SUM(H78/D78*100)</f>
        <v>78.50766913101052</v>
      </c>
      <c r="J78" s="102">
        <v>2683.3</v>
      </c>
      <c r="K78" s="103">
        <f>SUM(J78/F78*100)</f>
        <v>14.517193620290422</v>
      </c>
      <c r="L78" s="102"/>
      <c r="M78" s="104"/>
      <c r="N78" s="71"/>
      <c r="O78" s="71"/>
    </row>
    <row r="79" spans="1:15" s="31" customFormat="1" ht="52.5" customHeight="1">
      <c r="A79" s="58" t="s">
        <v>156</v>
      </c>
      <c r="B79" s="34" t="s">
        <v>255</v>
      </c>
      <c r="C79" s="35"/>
      <c r="D79" s="45"/>
      <c r="E79" s="45"/>
      <c r="F79" s="45"/>
      <c r="G79" s="45"/>
      <c r="H79" s="45"/>
      <c r="I79" s="45"/>
      <c r="J79" s="45"/>
      <c r="K79" s="45"/>
      <c r="L79" s="87"/>
      <c r="M79" s="87"/>
      <c r="N79" s="87"/>
      <c r="O79" s="87"/>
    </row>
    <row r="80" spans="1:15" s="12" customFormat="1" ht="57.75" customHeight="1">
      <c r="A80" s="57" t="s">
        <v>157</v>
      </c>
      <c r="B80" s="23" t="s">
        <v>48</v>
      </c>
      <c r="C80" s="22" t="s">
        <v>30</v>
      </c>
      <c r="D80" s="45">
        <v>15.4</v>
      </c>
      <c r="E80" s="45">
        <v>68.3</v>
      </c>
      <c r="F80" s="45">
        <v>37.4</v>
      </c>
      <c r="G80" s="45">
        <v>90.8</v>
      </c>
      <c r="H80" s="45">
        <v>16.5</v>
      </c>
      <c r="I80" s="45">
        <v>107.1</v>
      </c>
      <c r="J80" s="45">
        <v>42.3</v>
      </c>
      <c r="K80" s="45">
        <v>113.1</v>
      </c>
      <c r="L80" s="89">
        <v>16.4</v>
      </c>
      <c r="M80" s="60">
        <f>L80/H80*100</f>
        <v>99.39393939393939</v>
      </c>
      <c r="N80" s="89">
        <v>37.2</v>
      </c>
      <c r="O80" s="60">
        <f>SUM(N80/J80*100)</f>
        <v>87.94326241134753</v>
      </c>
    </row>
    <row r="81" spans="1:15" s="12" customFormat="1" ht="40.5" customHeight="1">
      <c r="A81" s="57" t="s">
        <v>158</v>
      </c>
      <c r="B81" s="23" t="s">
        <v>31</v>
      </c>
      <c r="C81" s="22" t="s">
        <v>32</v>
      </c>
      <c r="D81" s="45"/>
      <c r="E81" s="45"/>
      <c r="F81" s="45"/>
      <c r="G81" s="45"/>
      <c r="H81" s="45"/>
      <c r="I81" s="45"/>
      <c r="J81" s="45"/>
      <c r="K81" s="45"/>
      <c r="L81" s="71"/>
      <c r="M81" s="71"/>
      <c r="N81" s="71"/>
      <c r="O81" s="71"/>
    </row>
    <row r="82" spans="1:15" s="12" customFormat="1" ht="64.5" customHeight="1">
      <c r="A82" s="57" t="s">
        <v>159</v>
      </c>
      <c r="B82" s="23" t="s">
        <v>33</v>
      </c>
      <c r="C82" s="22" t="s">
        <v>34</v>
      </c>
      <c r="D82" s="45"/>
      <c r="E82" s="45"/>
      <c r="F82" s="45"/>
      <c r="G82" s="45"/>
      <c r="H82" s="45"/>
      <c r="I82" s="45">
        <v>300</v>
      </c>
      <c r="J82" s="45"/>
      <c r="K82" s="45"/>
      <c r="L82" s="89"/>
      <c r="M82" s="71"/>
      <c r="N82" s="89"/>
      <c r="O82" s="71"/>
    </row>
    <row r="83" spans="1:15" s="12" customFormat="1" ht="29.25" customHeight="1">
      <c r="A83" s="57" t="s">
        <v>160</v>
      </c>
      <c r="B83" s="23" t="s">
        <v>35</v>
      </c>
      <c r="C83" s="22" t="s">
        <v>36</v>
      </c>
      <c r="D83" s="45"/>
      <c r="E83" s="45"/>
      <c r="F83" s="45"/>
      <c r="G83" s="45"/>
      <c r="H83" s="45"/>
      <c r="I83" s="45"/>
      <c r="J83" s="45"/>
      <c r="K83" s="45"/>
      <c r="L83" s="71"/>
      <c r="M83" s="71"/>
      <c r="N83" s="71"/>
      <c r="O83" s="71"/>
    </row>
    <row r="84" spans="1:15" s="12" customFormat="1" ht="36.75" customHeight="1">
      <c r="A84" s="57" t="s">
        <v>161</v>
      </c>
      <c r="B84" s="23" t="s">
        <v>37</v>
      </c>
      <c r="C84" s="22" t="s">
        <v>38</v>
      </c>
      <c r="D84" s="45"/>
      <c r="E84" s="45"/>
      <c r="F84" s="45"/>
      <c r="G84" s="45"/>
      <c r="H84" s="45"/>
      <c r="I84" s="45"/>
      <c r="J84" s="45"/>
      <c r="K84" s="45"/>
      <c r="L84" s="71"/>
      <c r="M84" s="71"/>
      <c r="N84" s="71"/>
      <c r="O84" s="71"/>
    </row>
    <row r="85" spans="1:15" s="31" customFormat="1" ht="49.5" customHeight="1">
      <c r="A85" s="58" t="s">
        <v>162</v>
      </c>
      <c r="B85" s="34" t="s">
        <v>71</v>
      </c>
      <c r="C85" s="35"/>
      <c r="D85" s="45"/>
      <c r="E85" s="45"/>
      <c r="F85" s="45"/>
      <c r="G85" s="45"/>
      <c r="H85" s="45"/>
      <c r="I85" s="45"/>
      <c r="J85" s="45"/>
      <c r="K85" s="45"/>
      <c r="L85" s="87"/>
      <c r="M85" s="87"/>
      <c r="N85" s="87"/>
      <c r="O85" s="87"/>
    </row>
    <row r="86" spans="1:15" s="12" customFormat="1" ht="89.25" customHeight="1">
      <c r="A86" s="57" t="s">
        <v>163</v>
      </c>
      <c r="B86" s="44" t="s">
        <v>81</v>
      </c>
      <c r="C86" s="22" t="s">
        <v>49</v>
      </c>
      <c r="D86" s="45">
        <v>10</v>
      </c>
      <c r="E86" s="45">
        <v>125</v>
      </c>
      <c r="F86" s="45">
        <v>10</v>
      </c>
      <c r="G86" s="45">
        <v>125</v>
      </c>
      <c r="H86" s="89">
        <v>10</v>
      </c>
      <c r="I86" s="60">
        <f>H86/D86*100</f>
        <v>100</v>
      </c>
      <c r="J86" s="89">
        <v>10</v>
      </c>
      <c r="K86" s="88">
        <f>J86/F86*100</f>
        <v>100</v>
      </c>
      <c r="L86" s="89">
        <v>10</v>
      </c>
      <c r="M86" s="60">
        <v>100</v>
      </c>
      <c r="N86" s="89">
        <v>10</v>
      </c>
      <c r="O86" s="60">
        <f>N86/J86*100</f>
        <v>100</v>
      </c>
    </row>
    <row r="87" spans="1:15" s="12" customFormat="1" ht="65.25" customHeight="1">
      <c r="A87" s="57" t="s">
        <v>164</v>
      </c>
      <c r="B87" s="46" t="s">
        <v>82</v>
      </c>
      <c r="C87" s="22" t="s">
        <v>49</v>
      </c>
      <c r="D87" s="45">
        <v>5</v>
      </c>
      <c r="E87" s="45">
        <v>100</v>
      </c>
      <c r="F87" s="45">
        <v>5</v>
      </c>
      <c r="G87" s="45">
        <v>100</v>
      </c>
      <c r="H87" s="89">
        <v>5</v>
      </c>
      <c r="I87" s="60">
        <f aca="true" t="shared" si="0" ref="I87:I94">H87/D87*100</f>
        <v>100</v>
      </c>
      <c r="J87" s="89">
        <v>5</v>
      </c>
      <c r="K87" s="88">
        <f aca="true" t="shared" si="1" ref="K87:K97">J87/F87*100</f>
        <v>100</v>
      </c>
      <c r="L87" s="89">
        <v>5</v>
      </c>
      <c r="M87" s="60">
        <v>100</v>
      </c>
      <c r="N87" s="89">
        <v>5</v>
      </c>
      <c r="O87" s="60">
        <f aca="true" t="shared" si="2" ref="O87:O96">N87/J87*100</f>
        <v>100</v>
      </c>
    </row>
    <row r="88" spans="1:15" s="12" customFormat="1" ht="64.5" customHeight="1">
      <c r="A88" s="57" t="s">
        <v>165</v>
      </c>
      <c r="B88" s="47" t="s">
        <v>84</v>
      </c>
      <c r="C88" s="22" t="s">
        <v>49</v>
      </c>
      <c r="D88" s="45">
        <v>4</v>
      </c>
      <c r="E88" s="45">
        <v>100</v>
      </c>
      <c r="F88" s="45">
        <v>4</v>
      </c>
      <c r="G88" s="45">
        <v>100</v>
      </c>
      <c r="H88" s="89">
        <v>5</v>
      </c>
      <c r="I88" s="60">
        <f t="shared" si="0"/>
        <v>125</v>
      </c>
      <c r="J88" s="89">
        <v>5</v>
      </c>
      <c r="K88" s="88">
        <f t="shared" si="1"/>
        <v>125</v>
      </c>
      <c r="L88" s="89">
        <v>5</v>
      </c>
      <c r="M88" s="60">
        <v>100</v>
      </c>
      <c r="N88" s="89">
        <v>5</v>
      </c>
      <c r="O88" s="60">
        <f t="shared" si="2"/>
        <v>100</v>
      </c>
    </row>
    <row r="89" spans="1:15" s="12" customFormat="1" ht="66" customHeight="1">
      <c r="A89" s="57" t="s">
        <v>166</v>
      </c>
      <c r="B89" s="48" t="s">
        <v>83</v>
      </c>
      <c r="C89" s="22" t="s">
        <v>49</v>
      </c>
      <c r="D89" s="45">
        <v>5</v>
      </c>
      <c r="E89" s="45">
        <v>166.7</v>
      </c>
      <c r="F89" s="45">
        <v>5</v>
      </c>
      <c r="G89" s="45">
        <v>166.7</v>
      </c>
      <c r="H89" s="89">
        <v>5</v>
      </c>
      <c r="I89" s="60">
        <f t="shared" si="0"/>
        <v>100</v>
      </c>
      <c r="J89" s="89">
        <v>5</v>
      </c>
      <c r="K89" s="88">
        <f t="shared" si="1"/>
        <v>100</v>
      </c>
      <c r="L89" s="89">
        <v>5</v>
      </c>
      <c r="M89" s="60">
        <v>100</v>
      </c>
      <c r="N89" s="89">
        <v>5</v>
      </c>
      <c r="O89" s="60">
        <f t="shared" si="2"/>
        <v>100</v>
      </c>
    </row>
    <row r="90" spans="1:15" s="12" customFormat="1" ht="54" customHeight="1">
      <c r="A90" s="57" t="s">
        <v>167</v>
      </c>
      <c r="B90" s="47" t="s">
        <v>84</v>
      </c>
      <c r="C90" s="22" t="s">
        <v>49</v>
      </c>
      <c r="D90" s="45">
        <v>4</v>
      </c>
      <c r="E90" s="45">
        <v>133.3</v>
      </c>
      <c r="F90" s="45">
        <v>4</v>
      </c>
      <c r="G90" s="45">
        <v>133.3</v>
      </c>
      <c r="H90" s="89">
        <v>4</v>
      </c>
      <c r="I90" s="60">
        <f t="shared" si="0"/>
        <v>100</v>
      </c>
      <c r="J90" s="89">
        <v>4</v>
      </c>
      <c r="K90" s="88">
        <f t="shared" si="1"/>
        <v>100</v>
      </c>
      <c r="L90" s="89">
        <v>4</v>
      </c>
      <c r="M90" s="60">
        <v>100</v>
      </c>
      <c r="N90" s="89">
        <v>4</v>
      </c>
      <c r="O90" s="60">
        <f t="shared" si="2"/>
        <v>100</v>
      </c>
    </row>
    <row r="91" spans="1:15" s="12" customFormat="1" ht="53.25" customHeight="1">
      <c r="A91" s="57" t="s">
        <v>168</v>
      </c>
      <c r="B91" s="23" t="s">
        <v>50</v>
      </c>
      <c r="C91" s="22" t="s">
        <v>7</v>
      </c>
      <c r="D91" s="45">
        <v>100</v>
      </c>
      <c r="E91" s="45"/>
      <c r="F91" s="45">
        <v>100</v>
      </c>
      <c r="G91" s="45"/>
      <c r="H91" s="89">
        <v>100</v>
      </c>
      <c r="I91" s="60"/>
      <c r="J91" s="89">
        <v>100</v>
      </c>
      <c r="K91" s="88"/>
      <c r="L91" s="89">
        <v>100</v>
      </c>
      <c r="M91" s="60"/>
      <c r="N91" s="89">
        <v>100</v>
      </c>
      <c r="O91" s="60"/>
    </row>
    <row r="92" spans="1:15" s="12" customFormat="1" ht="58.5" customHeight="1">
      <c r="A92" s="57" t="s">
        <v>169</v>
      </c>
      <c r="B92" s="23" t="s">
        <v>51</v>
      </c>
      <c r="C92" s="22" t="s">
        <v>3</v>
      </c>
      <c r="D92" s="45">
        <v>460</v>
      </c>
      <c r="E92" s="45">
        <v>127.1</v>
      </c>
      <c r="F92" s="45">
        <v>422.3</v>
      </c>
      <c r="G92" s="45">
        <v>125.4</v>
      </c>
      <c r="H92" s="89">
        <v>421.7</v>
      </c>
      <c r="I92" s="60">
        <f t="shared" si="0"/>
        <v>91.67391304347827</v>
      </c>
      <c r="J92" s="45">
        <v>477.6</v>
      </c>
      <c r="K92" s="88">
        <f t="shared" si="1"/>
        <v>113.09495619228038</v>
      </c>
      <c r="L92" s="89">
        <v>428.8</v>
      </c>
      <c r="M92" s="60">
        <v>101.7</v>
      </c>
      <c r="N92" s="89">
        <v>428.8</v>
      </c>
      <c r="O92" s="60">
        <f t="shared" si="2"/>
        <v>89.7822445561139</v>
      </c>
    </row>
    <row r="93" spans="1:15" s="12" customFormat="1" ht="92.25" customHeight="1">
      <c r="A93" s="57" t="s">
        <v>170</v>
      </c>
      <c r="B93" s="23" t="s">
        <v>52</v>
      </c>
      <c r="C93" s="22" t="s">
        <v>7</v>
      </c>
      <c r="D93" s="45">
        <v>39.6</v>
      </c>
      <c r="E93" s="45"/>
      <c r="F93" s="45">
        <v>41.8</v>
      </c>
      <c r="G93" s="45"/>
      <c r="H93" s="89">
        <v>39.2</v>
      </c>
      <c r="I93" s="60"/>
      <c r="J93" s="45">
        <v>35.3</v>
      </c>
      <c r="K93" s="88"/>
      <c r="L93" s="89">
        <v>43.5</v>
      </c>
      <c r="M93" s="60"/>
      <c r="N93" s="89">
        <v>43.5</v>
      </c>
      <c r="O93" s="60"/>
    </row>
    <row r="94" spans="1:15" s="12" customFormat="1" ht="104.25" customHeight="1">
      <c r="A94" s="57" t="s">
        <v>171</v>
      </c>
      <c r="B94" s="49" t="s">
        <v>65</v>
      </c>
      <c r="C94" s="22" t="s">
        <v>3</v>
      </c>
      <c r="D94" s="45">
        <v>17.35</v>
      </c>
      <c r="E94" s="45">
        <v>85</v>
      </c>
      <c r="F94" s="45">
        <v>22.73</v>
      </c>
      <c r="G94" s="45">
        <v>85.5</v>
      </c>
      <c r="H94" s="89">
        <v>14.89</v>
      </c>
      <c r="I94" s="60">
        <f t="shared" si="0"/>
        <v>85.82132564841498</v>
      </c>
      <c r="J94" s="45">
        <v>19.3</v>
      </c>
      <c r="K94" s="88">
        <f t="shared" si="1"/>
        <v>84.90981082270127</v>
      </c>
      <c r="L94" s="89">
        <v>19.9</v>
      </c>
      <c r="M94" s="60">
        <v>133.6</v>
      </c>
      <c r="N94" s="89">
        <v>26</v>
      </c>
      <c r="O94" s="60">
        <f t="shared" si="2"/>
        <v>134.71502590673575</v>
      </c>
    </row>
    <row r="95" spans="1:15" s="12" customFormat="1" ht="105.75" customHeight="1">
      <c r="A95" s="57" t="s">
        <v>172</v>
      </c>
      <c r="B95" s="50" t="s">
        <v>88</v>
      </c>
      <c r="C95" s="45" t="s">
        <v>7</v>
      </c>
      <c r="D95" s="45">
        <v>100</v>
      </c>
      <c r="E95" s="45"/>
      <c r="F95" s="45">
        <v>100</v>
      </c>
      <c r="G95" s="45"/>
      <c r="H95" s="89">
        <v>100</v>
      </c>
      <c r="I95" s="60"/>
      <c r="J95" s="45">
        <v>100</v>
      </c>
      <c r="K95" s="88"/>
      <c r="L95" s="89">
        <v>100</v>
      </c>
      <c r="M95" s="89"/>
      <c r="N95" s="89">
        <v>100</v>
      </c>
      <c r="O95" s="60"/>
    </row>
    <row r="96" spans="1:15" s="12" customFormat="1" ht="145.5" customHeight="1">
      <c r="A96" s="57" t="s">
        <v>173</v>
      </c>
      <c r="B96" s="50" t="s">
        <v>96</v>
      </c>
      <c r="C96" s="45" t="s">
        <v>49</v>
      </c>
      <c r="D96" s="45">
        <v>886</v>
      </c>
      <c r="E96" s="45">
        <v>99.9</v>
      </c>
      <c r="F96" s="45">
        <v>908</v>
      </c>
      <c r="G96" s="45">
        <v>94.6</v>
      </c>
      <c r="H96" s="89">
        <v>789</v>
      </c>
      <c r="I96" s="60">
        <f>H96/D96*100</f>
        <v>89.05191873589165</v>
      </c>
      <c r="J96" s="45">
        <v>840</v>
      </c>
      <c r="K96" s="88">
        <f t="shared" si="1"/>
        <v>92.51101321585902</v>
      </c>
      <c r="L96" s="89">
        <v>834</v>
      </c>
      <c r="M96" s="60">
        <v>105.7</v>
      </c>
      <c r="N96" s="89">
        <v>834</v>
      </c>
      <c r="O96" s="60">
        <f t="shared" si="2"/>
        <v>99.28571428571429</v>
      </c>
    </row>
    <row r="97" spans="1:15" s="12" customFormat="1" ht="163.5" customHeight="1">
      <c r="A97" s="57" t="s">
        <v>174</v>
      </c>
      <c r="B97" s="50" t="s">
        <v>97</v>
      </c>
      <c r="C97" s="45" t="s">
        <v>80</v>
      </c>
      <c r="D97" s="45">
        <v>1286</v>
      </c>
      <c r="E97" s="45">
        <v>86.1</v>
      </c>
      <c r="F97" s="45">
        <v>1213</v>
      </c>
      <c r="G97" s="45">
        <v>78.6</v>
      </c>
      <c r="H97" s="89">
        <v>1140</v>
      </c>
      <c r="I97" s="60">
        <f>H97/D97*100</f>
        <v>88.64696734059098</v>
      </c>
      <c r="J97" s="45">
        <v>1046</v>
      </c>
      <c r="K97" s="88">
        <f t="shared" si="1"/>
        <v>86.23248145094806</v>
      </c>
      <c r="L97" s="89">
        <v>1272</v>
      </c>
      <c r="M97" s="60">
        <v>111.6</v>
      </c>
      <c r="N97" s="89">
        <v>1272</v>
      </c>
      <c r="O97" s="60">
        <f>N97/J97*100</f>
        <v>121.60611854684514</v>
      </c>
    </row>
    <row r="98" spans="1:15" s="51" customFormat="1" ht="198" customHeight="1">
      <c r="A98" s="57" t="s">
        <v>175</v>
      </c>
      <c r="B98" s="44" t="s">
        <v>89</v>
      </c>
      <c r="C98" s="45" t="s">
        <v>7</v>
      </c>
      <c r="D98" s="45"/>
      <c r="E98" s="45"/>
      <c r="F98" s="45">
        <v>85.6</v>
      </c>
      <c r="G98" s="45"/>
      <c r="H98" s="106"/>
      <c r="I98" s="60"/>
      <c r="J98" s="45">
        <v>86.1</v>
      </c>
      <c r="K98" s="88"/>
      <c r="L98" s="71"/>
      <c r="M98" s="71"/>
      <c r="N98" s="89">
        <v>86.1</v>
      </c>
      <c r="O98" s="107"/>
    </row>
    <row r="99" spans="1:15" s="51" customFormat="1" ht="60.75" customHeight="1">
      <c r="A99" s="57" t="s">
        <v>176</v>
      </c>
      <c r="B99" s="23" t="s">
        <v>90</v>
      </c>
      <c r="C99" s="22" t="s">
        <v>7</v>
      </c>
      <c r="D99" s="45"/>
      <c r="E99" s="45"/>
      <c r="F99" s="45">
        <v>100</v>
      </c>
      <c r="G99" s="45"/>
      <c r="H99" s="106"/>
      <c r="I99" s="60"/>
      <c r="J99" s="45">
        <v>100</v>
      </c>
      <c r="K99" s="88"/>
      <c r="L99" s="71"/>
      <c r="M99" s="71"/>
      <c r="N99" s="89">
        <v>100</v>
      </c>
      <c r="O99" s="107"/>
    </row>
    <row r="100" spans="1:15" s="51" customFormat="1" ht="57.75" customHeight="1">
      <c r="A100" s="57" t="s">
        <v>177</v>
      </c>
      <c r="B100" s="23" t="s">
        <v>91</v>
      </c>
      <c r="C100" s="22" t="s">
        <v>7</v>
      </c>
      <c r="D100" s="45"/>
      <c r="E100" s="45"/>
      <c r="F100" s="45">
        <v>91.9</v>
      </c>
      <c r="G100" s="45"/>
      <c r="H100" s="106"/>
      <c r="I100" s="71"/>
      <c r="J100" s="45">
        <v>91.7</v>
      </c>
      <c r="K100" s="88"/>
      <c r="L100" s="71"/>
      <c r="M100" s="71"/>
      <c r="N100" s="89">
        <v>91.7</v>
      </c>
      <c r="O100" s="107"/>
    </row>
    <row r="101" spans="1:15" s="51" customFormat="1" ht="63" customHeight="1">
      <c r="A101" s="57" t="s">
        <v>178</v>
      </c>
      <c r="B101" s="23" t="s">
        <v>92</v>
      </c>
      <c r="C101" s="22" t="s">
        <v>7</v>
      </c>
      <c r="D101" s="45"/>
      <c r="E101" s="45"/>
      <c r="F101" s="45">
        <v>97.5</v>
      </c>
      <c r="G101" s="45"/>
      <c r="H101" s="106"/>
      <c r="I101" s="71"/>
      <c r="J101" s="45">
        <v>97.6</v>
      </c>
      <c r="K101" s="88"/>
      <c r="L101" s="71"/>
      <c r="M101" s="71"/>
      <c r="N101" s="89">
        <v>97.6</v>
      </c>
      <c r="O101" s="107"/>
    </row>
    <row r="102" spans="1:15" s="51" customFormat="1" ht="61.5" customHeight="1">
      <c r="A102" s="57" t="s">
        <v>179</v>
      </c>
      <c r="B102" s="23" t="s">
        <v>93</v>
      </c>
      <c r="C102" s="22" t="s">
        <v>7</v>
      </c>
      <c r="D102" s="45"/>
      <c r="E102" s="45"/>
      <c r="F102" s="45">
        <v>84.5</v>
      </c>
      <c r="G102" s="45"/>
      <c r="H102" s="106"/>
      <c r="I102" s="71"/>
      <c r="J102" s="45">
        <v>85</v>
      </c>
      <c r="K102" s="88"/>
      <c r="L102" s="71"/>
      <c r="M102" s="71"/>
      <c r="N102" s="89">
        <v>85</v>
      </c>
      <c r="O102" s="107"/>
    </row>
    <row r="103" spans="1:15" s="51" customFormat="1" ht="64.5" customHeight="1">
      <c r="A103" s="57" t="s">
        <v>180</v>
      </c>
      <c r="B103" s="23" t="s">
        <v>94</v>
      </c>
      <c r="C103" s="22" t="s">
        <v>7</v>
      </c>
      <c r="D103" s="45"/>
      <c r="E103" s="45"/>
      <c r="F103" s="45">
        <v>98.1</v>
      </c>
      <c r="G103" s="45"/>
      <c r="H103" s="106"/>
      <c r="I103" s="71"/>
      <c r="J103" s="45">
        <v>98.2</v>
      </c>
      <c r="K103" s="88"/>
      <c r="L103" s="71"/>
      <c r="M103" s="71"/>
      <c r="N103" s="89">
        <v>98.2</v>
      </c>
      <c r="O103" s="107"/>
    </row>
    <row r="104" spans="1:15" s="51" customFormat="1" ht="91.5" customHeight="1">
      <c r="A104" s="57" t="s">
        <v>181</v>
      </c>
      <c r="B104" s="23" t="s">
        <v>98</v>
      </c>
      <c r="C104" s="22" t="s">
        <v>7</v>
      </c>
      <c r="D104" s="45"/>
      <c r="E104" s="45"/>
      <c r="F104" s="45">
        <v>85.6</v>
      </c>
      <c r="G104" s="45"/>
      <c r="H104" s="106"/>
      <c r="I104" s="71"/>
      <c r="J104" s="45">
        <v>86.1</v>
      </c>
      <c r="K104" s="88"/>
      <c r="L104" s="71"/>
      <c r="M104" s="71"/>
      <c r="N104" s="89">
        <v>86.1</v>
      </c>
      <c r="O104" s="107"/>
    </row>
    <row r="105" spans="1:15" s="51" customFormat="1" ht="93.75" customHeight="1">
      <c r="A105" s="57" t="s">
        <v>182</v>
      </c>
      <c r="B105" s="23" t="s">
        <v>95</v>
      </c>
      <c r="C105" s="22" t="s">
        <v>7</v>
      </c>
      <c r="D105" s="45"/>
      <c r="E105" s="45"/>
      <c r="F105" s="88">
        <v>2</v>
      </c>
      <c r="G105" s="45"/>
      <c r="H105" s="106"/>
      <c r="I105" s="71"/>
      <c r="J105" s="88">
        <v>2.1</v>
      </c>
      <c r="K105" s="88"/>
      <c r="L105" s="71"/>
      <c r="M105" s="71"/>
      <c r="N105" s="89">
        <v>2.1</v>
      </c>
      <c r="O105" s="107"/>
    </row>
    <row r="106" spans="1:15" s="12" customFormat="1" ht="28.5" customHeight="1">
      <c r="A106" s="56" t="s">
        <v>183</v>
      </c>
      <c r="B106" s="24" t="s">
        <v>39</v>
      </c>
      <c r="C106" s="25"/>
      <c r="D106" s="45"/>
      <c r="E106" s="45"/>
      <c r="F106" s="45"/>
      <c r="G106" s="45"/>
      <c r="H106" s="45"/>
      <c r="I106" s="45"/>
      <c r="J106" s="45"/>
      <c r="K106" s="45"/>
      <c r="L106" s="71"/>
      <c r="M106" s="71"/>
      <c r="N106" s="71"/>
      <c r="O106" s="71"/>
    </row>
    <row r="107" spans="1:15" s="12" customFormat="1" ht="126.75" customHeight="1">
      <c r="A107" s="57" t="s">
        <v>184</v>
      </c>
      <c r="B107" s="42" t="s">
        <v>224</v>
      </c>
      <c r="C107" s="22" t="s">
        <v>40</v>
      </c>
      <c r="D107" s="89">
        <v>73592</v>
      </c>
      <c r="E107" s="61">
        <v>104.7</v>
      </c>
      <c r="F107" s="64">
        <v>72375.3</v>
      </c>
      <c r="G107" s="62">
        <v>106.5</v>
      </c>
      <c r="H107" s="108">
        <v>77324.2</v>
      </c>
      <c r="I107" s="63">
        <v>105.1</v>
      </c>
      <c r="J107" s="64">
        <v>74771.2</v>
      </c>
      <c r="K107" s="88">
        <v>103.3</v>
      </c>
      <c r="L107" s="60">
        <v>82060</v>
      </c>
      <c r="M107" s="88">
        <v>106.1</v>
      </c>
      <c r="N107" s="60">
        <v>77152</v>
      </c>
      <c r="O107" s="60">
        <v>103.2</v>
      </c>
    </row>
    <row r="108" spans="1:15" s="12" customFormat="1" ht="57" customHeight="1">
      <c r="A108" s="57" t="s">
        <v>185</v>
      </c>
      <c r="B108" s="42" t="s">
        <v>223</v>
      </c>
      <c r="C108" s="22" t="s">
        <v>40</v>
      </c>
      <c r="D108" s="65">
        <v>47960</v>
      </c>
      <c r="E108" s="66">
        <v>108</v>
      </c>
      <c r="F108" s="70">
        <v>48520.1</v>
      </c>
      <c r="G108" s="67">
        <v>106</v>
      </c>
      <c r="H108" s="109">
        <v>49427</v>
      </c>
      <c r="I108" s="69">
        <v>103.1</v>
      </c>
      <c r="J108" s="70">
        <v>48404.8</v>
      </c>
      <c r="K108" s="88">
        <v>99.8</v>
      </c>
      <c r="L108" s="110">
        <v>49100</v>
      </c>
      <c r="M108" s="88">
        <v>99.3</v>
      </c>
      <c r="N108" s="60">
        <v>50310.9</v>
      </c>
      <c r="O108" s="60">
        <v>103.9</v>
      </c>
    </row>
    <row r="109" spans="1:15" s="12" customFormat="1" ht="66" customHeight="1">
      <c r="A109" s="57" t="s">
        <v>186</v>
      </c>
      <c r="B109" s="23" t="s">
        <v>41</v>
      </c>
      <c r="C109" s="22" t="s">
        <v>40</v>
      </c>
      <c r="D109" s="111">
        <v>167445.8333333333</v>
      </c>
      <c r="E109" s="66">
        <v>108.09631064685314</v>
      </c>
      <c r="F109" s="112">
        <v>229388.91966759003</v>
      </c>
      <c r="G109" s="112">
        <v>106.84608095709183</v>
      </c>
      <c r="H109" s="112">
        <v>233207.92349726777</v>
      </c>
      <c r="I109" s="69">
        <v>139.27364978561295</v>
      </c>
      <c r="J109" s="112">
        <v>317326.30136986304</v>
      </c>
      <c r="K109" s="88">
        <v>138.33549668820274</v>
      </c>
      <c r="L109" s="91">
        <v>239292.1409214092</v>
      </c>
      <c r="M109" s="91">
        <v>102.60892397346556</v>
      </c>
      <c r="N109" s="91">
        <v>319449.2</v>
      </c>
      <c r="O109" s="91">
        <v>100.66899548539551</v>
      </c>
    </row>
    <row r="110" spans="1:15" s="12" customFormat="1" ht="61.5" customHeight="1">
      <c r="A110" s="57" t="s">
        <v>187</v>
      </c>
      <c r="B110" s="23" t="s">
        <v>45</v>
      </c>
      <c r="C110" s="22" t="s">
        <v>7</v>
      </c>
      <c r="D110" s="113">
        <v>102.3</v>
      </c>
      <c r="E110" s="67"/>
      <c r="F110" s="70">
        <v>95.7</v>
      </c>
      <c r="G110" s="67"/>
      <c r="H110" s="114">
        <v>90</v>
      </c>
      <c r="I110" s="69"/>
      <c r="J110" s="115">
        <v>88.4</v>
      </c>
      <c r="K110" s="88"/>
      <c r="L110" s="110">
        <v>92.1</v>
      </c>
      <c r="M110" s="88"/>
      <c r="N110" s="91">
        <v>97.6</v>
      </c>
      <c r="O110" s="60"/>
    </row>
    <row r="111" spans="1:15" s="12" customFormat="1" ht="93.75" customHeight="1">
      <c r="A111" s="57" t="s">
        <v>188</v>
      </c>
      <c r="B111" s="23" t="s">
        <v>42</v>
      </c>
      <c r="C111" s="22" t="s">
        <v>40</v>
      </c>
      <c r="D111" s="116">
        <v>17203.7</v>
      </c>
      <c r="E111" s="67">
        <v>106.9</v>
      </c>
      <c r="F111" s="70">
        <v>17145.7</v>
      </c>
      <c r="G111" s="67">
        <v>107.8</v>
      </c>
      <c r="H111" s="114">
        <v>18600</v>
      </c>
      <c r="I111" s="69">
        <v>108.1</v>
      </c>
      <c r="J111" s="70">
        <v>18844.6</v>
      </c>
      <c r="K111" s="88">
        <v>109.9</v>
      </c>
      <c r="L111" s="110">
        <v>18345.8</v>
      </c>
      <c r="M111" s="88">
        <v>98.6</v>
      </c>
      <c r="N111" s="91">
        <v>18910.1</v>
      </c>
      <c r="O111" s="60">
        <v>100.3</v>
      </c>
    </row>
    <row r="112" spans="1:15" s="12" customFormat="1" ht="126" customHeight="1">
      <c r="A112" s="57" t="s">
        <v>189</v>
      </c>
      <c r="B112" s="23" t="s">
        <v>43</v>
      </c>
      <c r="C112" s="22" t="s">
        <v>7</v>
      </c>
      <c r="D112" s="113">
        <v>191.5</v>
      </c>
      <c r="E112" s="67"/>
      <c r="F112" s="70">
        <v>190.8</v>
      </c>
      <c r="G112" s="67"/>
      <c r="H112" s="114">
        <v>194.4</v>
      </c>
      <c r="I112" s="69"/>
      <c r="J112" s="67">
        <v>197</v>
      </c>
      <c r="K112" s="88"/>
      <c r="L112" s="110">
        <v>170.9</v>
      </c>
      <c r="M112" s="88"/>
      <c r="N112" s="60">
        <v>176.2</v>
      </c>
      <c r="O112" s="60"/>
    </row>
    <row r="113" spans="1:15" s="12" customFormat="1" ht="68.25" customHeight="1">
      <c r="A113" s="57" t="s">
        <v>190</v>
      </c>
      <c r="B113" s="42" t="s">
        <v>222</v>
      </c>
      <c r="C113" s="22" t="s">
        <v>44</v>
      </c>
      <c r="D113" s="117">
        <v>104.43444444444444</v>
      </c>
      <c r="E113" s="118">
        <v>108.11019093627789</v>
      </c>
      <c r="F113" s="119">
        <v>146.68975069252076</v>
      </c>
      <c r="G113" s="119">
        <v>103.44834322462677</v>
      </c>
      <c r="H113" s="60">
        <v>163.05846994535517</v>
      </c>
      <c r="I113" s="60">
        <v>156.1347607226433</v>
      </c>
      <c r="J113" s="88">
        <v>231.48328767123286</v>
      </c>
      <c r="K113" s="88">
        <v>157.80467727186303</v>
      </c>
      <c r="L113" s="91">
        <v>164.7059620596206</v>
      </c>
      <c r="M113" s="91">
        <v>101.0103689276721</v>
      </c>
      <c r="N113" s="91">
        <v>233.88648648648646</v>
      </c>
      <c r="O113" s="91">
        <v>101.0381737875897</v>
      </c>
    </row>
    <row r="114" spans="1:15" s="12" customFormat="1" ht="59.25" customHeight="1">
      <c r="A114" s="57" t="s">
        <v>191</v>
      </c>
      <c r="B114" s="23" t="s">
        <v>77</v>
      </c>
      <c r="C114" s="22" t="s">
        <v>44</v>
      </c>
      <c r="D114" s="118">
        <v>48.71111111111111</v>
      </c>
      <c r="E114" s="118">
        <v>106</v>
      </c>
      <c r="F114" s="119">
        <v>64.03047091412742</v>
      </c>
      <c r="G114" s="119">
        <v>107.52388062825764</v>
      </c>
      <c r="H114" s="60">
        <v>55.03224043715847</v>
      </c>
      <c r="I114" s="60">
        <v>112.97677097044394</v>
      </c>
      <c r="J114" s="88">
        <v>65.55890410958904</v>
      </c>
      <c r="K114" s="88">
        <v>102.38704037880875</v>
      </c>
      <c r="L114" s="91">
        <v>57.62872628726287</v>
      </c>
      <c r="M114" s="91">
        <v>104.71811765154162</v>
      </c>
      <c r="N114" s="91">
        <v>65.48162162162163</v>
      </c>
      <c r="O114" s="91">
        <v>99.88211748042917</v>
      </c>
    </row>
    <row r="115" spans="1:15" s="12" customFormat="1" ht="157.5" customHeight="1">
      <c r="A115" s="57" t="s">
        <v>192</v>
      </c>
      <c r="B115" s="42" t="s">
        <v>236</v>
      </c>
      <c r="C115" s="43" t="s">
        <v>60</v>
      </c>
      <c r="D115" s="45"/>
      <c r="E115" s="45"/>
      <c r="F115" s="45"/>
      <c r="G115" s="45"/>
      <c r="H115" s="45"/>
      <c r="I115" s="45"/>
      <c r="J115" s="45"/>
      <c r="K115" s="45"/>
      <c r="L115" s="71"/>
      <c r="M115" s="71"/>
      <c r="N115" s="71"/>
      <c r="O115" s="71"/>
    </row>
    <row r="116" spans="2:11" s="12" customFormat="1" ht="17.25" customHeight="1">
      <c r="B116" s="52"/>
      <c r="C116" s="53"/>
      <c r="D116" s="54"/>
      <c r="E116" s="54"/>
      <c r="F116" s="54"/>
      <c r="G116" s="54"/>
      <c r="H116" s="54"/>
      <c r="I116" s="54"/>
      <c r="J116" s="54"/>
      <c r="K116" s="54"/>
    </row>
    <row r="117" spans="2:11" s="12" customFormat="1" ht="27.75" hidden="1">
      <c r="B117" s="52"/>
      <c r="C117" s="53"/>
      <c r="D117" s="54"/>
      <c r="E117" s="54"/>
      <c r="F117" s="54"/>
      <c r="G117" s="54"/>
      <c r="H117" s="54"/>
      <c r="I117" s="54"/>
      <c r="J117" s="54"/>
      <c r="K117" s="54"/>
    </row>
    <row r="118" spans="2:11" s="12" customFormat="1" ht="28.5">
      <c r="B118" s="3" t="s">
        <v>229</v>
      </c>
      <c r="C118" s="4"/>
      <c r="D118" s="7"/>
      <c r="E118" s="7"/>
      <c r="F118" s="7"/>
      <c r="G118" s="7"/>
      <c r="H118" s="7"/>
      <c r="I118" s="7"/>
      <c r="J118" s="7"/>
      <c r="K118" s="31"/>
    </row>
    <row r="119" spans="2:11" s="12" customFormat="1" ht="28.5">
      <c r="B119" s="5" t="s">
        <v>231</v>
      </c>
      <c r="C119" s="4"/>
      <c r="D119" s="7"/>
      <c r="E119" s="7"/>
      <c r="F119" s="7"/>
      <c r="G119" s="7"/>
      <c r="H119" s="7"/>
      <c r="I119" s="7"/>
      <c r="J119" s="7"/>
      <c r="K119" s="31"/>
    </row>
    <row r="120" spans="2:11" s="12" customFormat="1" ht="28.5">
      <c r="B120" s="5" t="s">
        <v>230</v>
      </c>
      <c r="C120" s="4"/>
      <c r="D120" s="7"/>
      <c r="E120" s="7"/>
      <c r="F120" s="7"/>
      <c r="G120" s="7"/>
      <c r="H120" s="7"/>
      <c r="I120" s="7"/>
      <c r="J120" s="7"/>
      <c r="K120" s="31"/>
    </row>
    <row r="121" spans="2:11" s="12" customFormat="1" ht="28.5" customHeight="1">
      <c r="B121" s="4" t="s">
        <v>246</v>
      </c>
      <c r="C121" s="4"/>
      <c r="D121" s="7"/>
      <c r="E121" s="7"/>
      <c r="F121" s="7"/>
      <c r="G121" s="7"/>
      <c r="H121" s="7"/>
      <c r="I121" s="7"/>
      <c r="J121" s="7"/>
      <c r="K121" s="31"/>
    </row>
    <row r="122" spans="2:11" s="12" customFormat="1" ht="27.75">
      <c r="B122" s="3"/>
      <c r="C122" s="4"/>
      <c r="D122" s="7"/>
      <c r="E122" s="7"/>
      <c r="F122" s="7"/>
      <c r="G122" s="7"/>
      <c r="H122" s="7"/>
      <c r="I122" s="7"/>
      <c r="J122" s="7"/>
      <c r="K122" s="31"/>
    </row>
    <row r="123" spans="2:11" s="12" customFormat="1" ht="79.5" customHeight="1">
      <c r="B123" s="9" t="s">
        <v>237</v>
      </c>
      <c r="C123" s="55"/>
      <c r="D123" s="55"/>
      <c r="E123" s="55"/>
      <c r="F123" s="55"/>
      <c r="G123" s="55"/>
      <c r="H123" s="55"/>
      <c r="I123" s="55"/>
      <c r="J123" s="55"/>
      <c r="K123" s="31"/>
    </row>
    <row r="124" spans="4:11" s="12" customFormat="1" ht="27.75">
      <c r="D124" s="31"/>
      <c r="E124" s="31"/>
      <c r="F124" s="31"/>
      <c r="G124" s="31"/>
      <c r="H124" s="31"/>
      <c r="I124" s="31"/>
      <c r="J124" s="31"/>
      <c r="K124" s="31"/>
    </row>
    <row r="125" spans="4:11" s="12" customFormat="1" ht="27.75">
      <c r="D125" s="31"/>
      <c r="E125" s="31"/>
      <c r="F125" s="31"/>
      <c r="G125" s="31"/>
      <c r="H125" s="31"/>
      <c r="I125" s="31"/>
      <c r="J125" s="31"/>
      <c r="K125" s="31"/>
    </row>
    <row r="126" spans="4:11" s="12" customFormat="1" ht="27.75">
      <c r="D126" s="31"/>
      <c r="E126" s="31"/>
      <c r="F126" s="31"/>
      <c r="G126" s="31"/>
      <c r="H126" s="31"/>
      <c r="I126" s="31"/>
      <c r="J126" s="31"/>
      <c r="K126" s="31"/>
    </row>
    <row r="127" spans="4:11" s="12" customFormat="1" ht="27.75">
      <c r="D127" s="31"/>
      <c r="E127" s="31"/>
      <c r="F127" s="31"/>
      <c r="G127" s="31"/>
      <c r="H127" s="31"/>
      <c r="I127" s="31"/>
      <c r="J127" s="31"/>
      <c r="K127" s="31"/>
    </row>
    <row r="128" spans="4:11" s="12" customFormat="1" ht="27.75">
      <c r="D128" s="31"/>
      <c r="E128" s="31"/>
      <c r="F128" s="31"/>
      <c r="G128" s="31"/>
      <c r="H128" s="31"/>
      <c r="I128" s="31"/>
      <c r="J128" s="31"/>
      <c r="K128" s="31"/>
    </row>
    <row r="129" spans="4:11" s="12" customFormat="1" ht="27.75">
      <c r="D129" s="31"/>
      <c r="E129" s="31"/>
      <c r="F129" s="31"/>
      <c r="G129" s="31"/>
      <c r="H129" s="31"/>
      <c r="I129" s="31"/>
      <c r="J129" s="31"/>
      <c r="K129" s="31"/>
    </row>
    <row r="130" spans="4:11" s="12" customFormat="1" ht="27.75">
      <c r="D130" s="31"/>
      <c r="E130" s="31"/>
      <c r="F130" s="31"/>
      <c r="G130" s="31"/>
      <c r="H130" s="31"/>
      <c r="I130" s="31"/>
      <c r="J130" s="31"/>
      <c r="K130" s="31"/>
    </row>
    <row r="131" spans="4:11" s="12" customFormat="1" ht="27.75">
      <c r="D131" s="31"/>
      <c r="E131" s="31"/>
      <c r="F131" s="31"/>
      <c r="G131" s="31"/>
      <c r="H131" s="31"/>
      <c r="I131" s="31"/>
      <c r="J131" s="31"/>
      <c r="K131" s="31"/>
    </row>
    <row r="132" spans="4:11" s="12" customFormat="1" ht="27.75">
      <c r="D132" s="31"/>
      <c r="E132" s="31"/>
      <c r="F132" s="31"/>
      <c r="G132" s="31"/>
      <c r="H132" s="31"/>
      <c r="I132" s="31"/>
      <c r="J132" s="31"/>
      <c r="K132" s="31"/>
    </row>
    <row r="133" spans="4:11" s="12" customFormat="1" ht="27.75">
      <c r="D133" s="31"/>
      <c r="E133" s="31"/>
      <c r="F133" s="31"/>
      <c r="G133" s="31"/>
      <c r="H133" s="31"/>
      <c r="I133" s="31"/>
      <c r="J133" s="31"/>
      <c r="K133" s="31"/>
    </row>
  </sheetData>
  <sheetProtection/>
  <mergeCells count="17">
    <mergeCell ref="B106:C106"/>
    <mergeCell ref="B51:C51"/>
    <mergeCell ref="B54:C54"/>
    <mergeCell ref="B66:C66"/>
    <mergeCell ref="B57:C57"/>
    <mergeCell ref="B70:C70"/>
    <mergeCell ref="B79:C79"/>
    <mergeCell ref="B123:J123"/>
    <mergeCell ref="A3:O3"/>
    <mergeCell ref="A4:O4"/>
    <mergeCell ref="B48:C48"/>
    <mergeCell ref="B20:C20"/>
    <mergeCell ref="B7:C7"/>
    <mergeCell ref="B11:C11"/>
    <mergeCell ref="B45:C45"/>
    <mergeCell ref="B29:C29"/>
    <mergeCell ref="B85:C85"/>
  </mergeCells>
  <printOptions/>
  <pageMargins left="0.5511811023622047" right="0.35433070866141736" top="0.3937007874015748" bottom="0.3937007874015748" header="0.5118110236220472" footer="0.5118110236220472"/>
  <pageSetup fitToHeight="0" fitToWidth="1" horizontalDpi="600" verticalDpi="600" orientation="landscape" paperSize="9" scale="32" r:id="rId1"/>
  <rowBreaks count="5" manualBreakCount="5">
    <brk id="25" max="19" man="1"/>
    <brk id="53" max="19" man="1"/>
    <brk id="69" max="19" man="1"/>
    <brk id="93" max="19" man="1"/>
    <brk id="10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2016-11-10T06:28:27Z</cp:lastPrinted>
  <dcterms:created xsi:type="dcterms:W3CDTF">2007-04-10T02:31:52Z</dcterms:created>
  <dcterms:modified xsi:type="dcterms:W3CDTF">2016-11-10T06:31:54Z</dcterms:modified>
  <cp:category/>
  <cp:version/>
  <cp:contentType/>
  <cp:contentStatus/>
</cp:coreProperties>
</file>